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540" windowWidth="20490" windowHeight="7080" activeTab="5"/>
  </bookViews>
  <sheets>
    <sheet name="Судьи" sheetId="10" r:id="rId1"/>
    <sheet name="ПЖ" sheetId="29" r:id="rId2"/>
    <sheet name="ПС" sheetId="30" r:id="rId3"/>
    <sheet name="ПМ" sheetId="31" r:id="rId4"/>
    <sheet name="Т" sheetId="32" r:id="rId5"/>
    <sheet name="Ч" sheetId="33" r:id="rId6"/>
  </sheets>
  <definedNames>
    <definedName name="_xlnm.Print_Area" localSheetId="1">ПЖ!$A$1:$Z$182</definedName>
    <definedName name="_xlnm.Print_Area" localSheetId="3">ПМ!$A$1:$Z$50</definedName>
    <definedName name="_xlnm.Print_Area" localSheetId="2">ПС!$A$1:$Z$91</definedName>
    <definedName name="_xlnm.Print_Area" localSheetId="0">Судьи!$A$1:$F$40</definedName>
    <definedName name="_xlnm.Print_Area" localSheetId="4">Т!$A$1:$Z$305</definedName>
    <definedName name="_xlnm.Print_Area" localSheetId="5">Ч!$A$1:$Z$28</definedName>
  </definedNames>
  <calcPr calcId="125725"/>
</workbook>
</file>

<file path=xl/calcChain.xml><?xml version="1.0" encoding="utf-8"?>
<calcChain xmlns="http://schemas.openxmlformats.org/spreadsheetml/2006/main">
  <c r="Z22" i="31"/>
  <c r="Z12"/>
  <c r="Z21" i="30"/>
  <c r="Z17"/>
  <c r="Z8" i="31"/>
  <c r="Q69" i="32"/>
  <c r="W22" i="30" l="1"/>
  <c r="Y22" s="1"/>
  <c r="Q22"/>
  <c r="O22"/>
  <c r="N22"/>
  <c r="W9"/>
  <c r="W196" i="32"/>
  <c r="Q25" l="1"/>
  <c r="W195" l="1"/>
  <c r="Q195"/>
  <c r="Q215"/>
  <c r="W44" i="31" l="1"/>
  <c r="Y44" s="1"/>
  <c r="Q44"/>
  <c r="O44"/>
  <c r="N44"/>
  <c r="W42"/>
  <c r="Q240" i="32"/>
  <c r="W166" i="29"/>
  <c r="Q166"/>
  <c r="N166"/>
  <c r="O166" s="1"/>
  <c r="W154"/>
  <c r="N154"/>
  <c r="O154" s="1"/>
  <c r="W289" i="32"/>
  <c r="Q289"/>
  <c r="N289"/>
  <c r="O289" s="1"/>
  <c r="Y166" i="29" l="1"/>
  <c r="Y154"/>
  <c r="Y289" i="32"/>
  <c r="W160" l="1"/>
  <c r="Q160"/>
  <c r="N160"/>
  <c r="O160" s="1"/>
  <c r="W159"/>
  <c r="Q159"/>
  <c r="N159"/>
  <c r="O159" s="1"/>
  <c r="W158"/>
  <c r="Q158"/>
  <c r="N158"/>
  <c r="O158" s="1"/>
  <c r="Y158" l="1"/>
  <c r="Y159"/>
  <c r="Y160"/>
  <c r="N161"/>
  <c r="Z158" s="1"/>
  <c r="W14" i="31"/>
  <c r="Q14"/>
  <c r="N14"/>
  <c r="O14" s="1"/>
  <c r="W13"/>
  <c r="Q13"/>
  <c r="N13"/>
  <c r="O13" s="1"/>
  <c r="W12"/>
  <c r="Q12"/>
  <c r="N12"/>
  <c r="Y13" l="1"/>
  <c r="Y161" i="32"/>
  <c r="Z161"/>
  <c r="N15" i="31"/>
  <c r="Z15" s="1"/>
  <c r="O12"/>
  <c r="Y12" s="1"/>
  <c r="Y14"/>
  <c r="Q21" i="33"/>
  <c r="Q20"/>
  <c r="Q19"/>
  <c r="Q17"/>
  <c r="Q16"/>
  <c r="Q15"/>
  <c r="W43" i="31"/>
  <c r="Q43"/>
  <c r="N43"/>
  <c r="O43" s="1"/>
  <c r="Q42"/>
  <c r="N42"/>
  <c r="O42" s="1"/>
  <c r="W39"/>
  <c r="Q39"/>
  <c r="N39"/>
  <c r="O39" s="1"/>
  <c r="W38"/>
  <c r="Q38"/>
  <c r="N38"/>
  <c r="O38" s="1"/>
  <c r="W37"/>
  <c r="Q37"/>
  <c r="N37"/>
  <c r="O37" s="1"/>
  <c r="W34"/>
  <c r="Q34"/>
  <c r="N34"/>
  <c r="O34" s="1"/>
  <c r="W33"/>
  <c r="Q33"/>
  <c r="N33"/>
  <c r="O33" s="1"/>
  <c r="W32"/>
  <c r="N32"/>
  <c r="O32" s="1"/>
  <c r="W293" i="32"/>
  <c r="Q293"/>
  <c r="N293"/>
  <c r="O293" s="1"/>
  <c r="W292"/>
  <c r="Q292"/>
  <c r="N292"/>
  <c r="O292" s="1"/>
  <c r="W291"/>
  <c r="Q291"/>
  <c r="N291"/>
  <c r="O291" s="1"/>
  <c r="W285"/>
  <c r="Q285"/>
  <c r="N285"/>
  <c r="O285" s="1"/>
  <c r="W284"/>
  <c r="Q284"/>
  <c r="N284"/>
  <c r="W283"/>
  <c r="N283"/>
  <c r="O283" s="1"/>
  <c r="W297"/>
  <c r="Q297"/>
  <c r="N297"/>
  <c r="O297" s="1"/>
  <c r="W296"/>
  <c r="Q296"/>
  <c r="N296"/>
  <c r="O296" s="1"/>
  <c r="W295"/>
  <c r="Q295"/>
  <c r="N295"/>
  <c r="O295" s="1"/>
  <c r="W288"/>
  <c r="Q288"/>
  <c r="N288"/>
  <c r="O288" s="1"/>
  <c r="W287"/>
  <c r="Q287"/>
  <c r="N287"/>
  <c r="O287" s="1"/>
  <c r="W277"/>
  <c r="Q277"/>
  <c r="N277"/>
  <c r="O277" s="1"/>
  <c r="W276"/>
  <c r="Q276"/>
  <c r="N276"/>
  <c r="O276" s="1"/>
  <c r="W275"/>
  <c r="N275"/>
  <c r="W281"/>
  <c r="Q281"/>
  <c r="N281"/>
  <c r="O281" s="1"/>
  <c r="W280"/>
  <c r="Q280"/>
  <c r="N280"/>
  <c r="O280" s="1"/>
  <c r="W279"/>
  <c r="Q279"/>
  <c r="N279"/>
  <c r="O279" s="1"/>
  <c r="W238"/>
  <c r="Q238"/>
  <c r="N238"/>
  <c r="O238" s="1"/>
  <c r="W237"/>
  <c r="Q237"/>
  <c r="N237"/>
  <c r="O237" s="1"/>
  <c r="W236"/>
  <c r="Q236"/>
  <c r="N236"/>
  <c r="W242"/>
  <c r="Q242"/>
  <c r="N242"/>
  <c r="O242" s="1"/>
  <c r="W241"/>
  <c r="Q241"/>
  <c r="N241"/>
  <c r="O241" s="1"/>
  <c r="W240"/>
  <c r="N240"/>
  <c r="O240" s="1"/>
  <c r="W246"/>
  <c r="Q246"/>
  <c r="N246"/>
  <c r="O246" s="1"/>
  <c r="W245"/>
  <c r="Q245"/>
  <c r="N245"/>
  <c r="O245" s="1"/>
  <c r="W244"/>
  <c r="Q244"/>
  <c r="N244"/>
  <c r="W250"/>
  <c r="Q250"/>
  <c r="N250"/>
  <c r="O250" s="1"/>
  <c r="W249"/>
  <c r="Q249"/>
  <c r="N249"/>
  <c r="O249" s="1"/>
  <c r="W248"/>
  <c r="Q248"/>
  <c r="N248"/>
  <c r="O248" s="1"/>
  <c r="W234"/>
  <c r="Q234"/>
  <c r="N234"/>
  <c r="O234" s="1"/>
  <c r="W233"/>
  <c r="Q233"/>
  <c r="N233"/>
  <c r="O233" s="1"/>
  <c r="W232"/>
  <c r="Q232"/>
  <c r="N232"/>
  <c r="W258"/>
  <c r="Q258"/>
  <c r="N258"/>
  <c r="O258" s="1"/>
  <c r="W257"/>
  <c r="Q257"/>
  <c r="N257"/>
  <c r="O257" s="1"/>
  <c r="W256"/>
  <c r="N256"/>
  <c r="O256" s="1"/>
  <c r="W254"/>
  <c r="Q254"/>
  <c r="N254"/>
  <c r="O254" s="1"/>
  <c r="W253"/>
  <c r="Q253"/>
  <c r="N253"/>
  <c r="O253" s="1"/>
  <c r="W252"/>
  <c r="Q252"/>
  <c r="N252"/>
  <c r="W189"/>
  <c r="Q189"/>
  <c r="N189"/>
  <c r="O189" s="1"/>
  <c r="W188"/>
  <c r="Q188"/>
  <c r="N188"/>
  <c r="O188" s="1"/>
  <c r="W187"/>
  <c r="Q187"/>
  <c r="N187"/>
  <c r="O187" s="1"/>
  <c r="W205"/>
  <c r="Q205"/>
  <c r="N205"/>
  <c r="O205" s="1"/>
  <c r="W204"/>
  <c r="Q204"/>
  <c r="N204"/>
  <c r="O204" s="1"/>
  <c r="W203"/>
  <c r="Q203"/>
  <c r="N203"/>
  <c r="O203" s="1"/>
  <c r="W209"/>
  <c r="Q209"/>
  <c r="N209"/>
  <c r="O209" s="1"/>
  <c r="W208"/>
  <c r="Q208"/>
  <c r="N208"/>
  <c r="O208" s="1"/>
  <c r="W207"/>
  <c r="Q207"/>
  <c r="N207"/>
  <c r="W217"/>
  <c r="Q217"/>
  <c r="N217"/>
  <c r="O217" s="1"/>
  <c r="W216"/>
  <c r="Q216"/>
  <c r="N216"/>
  <c r="O216" s="1"/>
  <c r="W215"/>
  <c r="N215"/>
  <c r="W193"/>
  <c r="Q193"/>
  <c r="N193"/>
  <c r="O193" s="1"/>
  <c r="W192"/>
  <c r="Q192"/>
  <c r="N192"/>
  <c r="O192" s="1"/>
  <c r="W191"/>
  <c r="Q191"/>
  <c r="N191"/>
  <c r="O191" s="1"/>
  <c r="W201"/>
  <c r="Q201"/>
  <c r="N201"/>
  <c r="O201" s="1"/>
  <c r="W200"/>
  <c r="Q200"/>
  <c r="N200"/>
  <c r="O200" s="1"/>
  <c r="W199"/>
  <c r="Q199"/>
  <c r="N199"/>
  <c r="O199" s="1"/>
  <c r="W213"/>
  <c r="Q213"/>
  <c r="N213"/>
  <c r="O213" s="1"/>
  <c r="W212"/>
  <c r="Q212"/>
  <c r="N212"/>
  <c r="O212" s="1"/>
  <c r="W211"/>
  <c r="Q211"/>
  <c r="N211"/>
  <c r="O211" s="1"/>
  <c r="W197"/>
  <c r="Q197"/>
  <c r="N197"/>
  <c r="O197" s="1"/>
  <c r="Q196"/>
  <c r="N196"/>
  <c r="O196" s="1"/>
  <c r="N195"/>
  <c r="W185"/>
  <c r="Q185"/>
  <c r="N185"/>
  <c r="O185" s="1"/>
  <c r="W184"/>
  <c r="N184"/>
  <c r="O184" s="1"/>
  <c r="W183"/>
  <c r="Q183"/>
  <c r="N183"/>
  <c r="O183" s="1"/>
  <c r="W168"/>
  <c r="Q168"/>
  <c r="N168"/>
  <c r="O168" s="1"/>
  <c r="W167"/>
  <c r="Q167"/>
  <c r="N167"/>
  <c r="O167" s="1"/>
  <c r="W166"/>
  <c r="Q166"/>
  <c r="N166"/>
  <c r="O166" s="1"/>
  <c r="W164"/>
  <c r="Q164"/>
  <c r="N164"/>
  <c r="O164" s="1"/>
  <c r="W163"/>
  <c r="Q163"/>
  <c r="N163"/>
  <c r="O163" s="1"/>
  <c r="W162"/>
  <c r="Q162"/>
  <c r="N162"/>
  <c r="O162" s="1"/>
  <c r="W156"/>
  <c r="Q156"/>
  <c r="N156"/>
  <c r="O156" s="1"/>
  <c r="W155"/>
  <c r="Q155"/>
  <c r="N155"/>
  <c r="O155" s="1"/>
  <c r="W154"/>
  <c r="N154"/>
  <c r="W152"/>
  <c r="Q152"/>
  <c r="N152"/>
  <c r="O152" s="1"/>
  <c r="W151"/>
  <c r="N151"/>
  <c r="O151" s="1"/>
  <c r="W150"/>
  <c r="Q150"/>
  <c r="N150"/>
  <c r="O150" s="1"/>
  <c r="W111"/>
  <c r="Q111"/>
  <c r="N111"/>
  <c r="O111" s="1"/>
  <c r="O110"/>
  <c r="N109"/>
  <c r="W99"/>
  <c r="Q99"/>
  <c r="N99"/>
  <c r="O99" s="1"/>
  <c r="O98"/>
  <c r="W107"/>
  <c r="Q107"/>
  <c r="N107"/>
  <c r="O107" s="1"/>
  <c r="O106"/>
  <c r="W105"/>
  <c r="O105"/>
  <c r="W115"/>
  <c r="Q115"/>
  <c r="N115"/>
  <c r="O115" s="1"/>
  <c r="O114"/>
  <c r="W103"/>
  <c r="Q103"/>
  <c r="N103"/>
  <c r="O103" s="1"/>
  <c r="N102"/>
  <c r="O102" s="1"/>
  <c r="Q82"/>
  <c r="O82"/>
  <c r="Q81"/>
  <c r="O81"/>
  <c r="O80"/>
  <c r="Q74"/>
  <c r="N74"/>
  <c r="O74" s="1"/>
  <c r="W73"/>
  <c r="O73"/>
  <c r="Q58"/>
  <c r="O58"/>
  <c r="Q57"/>
  <c r="N57"/>
  <c r="O57" s="1"/>
  <c r="W56"/>
  <c r="O56"/>
  <c r="O66"/>
  <c r="W65"/>
  <c r="N65"/>
  <c r="O65" s="1"/>
  <c r="W64"/>
  <c r="Q78"/>
  <c r="O78"/>
  <c r="Q77"/>
  <c r="O77"/>
  <c r="W62"/>
  <c r="Q62"/>
  <c r="N62"/>
  <c r="O62" s="1"/>
  <c r="Q61"/>
  <c r="O61"/>
  <c r="O70"/>
  <c r="N69"/>
  <c r="O69" s="1"/>
  <c r="Q68"/>
  <c r="Q43"/>
  <c r="O43"/>
  <c r="Q42"/>
  <c r="O42"/>
  <c r="Q41"/>
  <c r="O41"/>
  <c r="Q35"/>
  <c r="O35"/>
  <c r="W34"/>
  <c r="Q34"/>
  <c r="O34"/>
  <c r="Q33"/>
  <c r="O33"/>
  <c r="Q31"/>
  <c r="O31"/>
  <c r="Q30"/>
  <c r="O30"/>
  <c r="Q29"/>
  <c r="O39"/>
  <c r="Q38"/>
  <c r="N38"/>
  <c r="O38" s="1"/>
  <c r="O37"/>
  <c r="Q27"/>
  <c r="O27"/>
  <c r="Q26"/>
  <c r="O26"/>
  <c r="O25"/>
  <c r="Q22"/>
  <c r="O22"/>
  <c r="Q21"/>
  <c r="O21"/>
  <c r="Q20"/>
  <c r="O20"/>
  <c r="Q14"/>
  <c r="O14"/>
  <c r="Q13"/>
  <c r="N13"/>
  <c r="O13" s="1"/>
  <c r="Q12"/>
  <c r="Q18"/>
  <c r="O18"/>
  <c r="Q17"/>
  <c r="N17"/>
  <c r="O17" s="1"/>
  <c r="Q16"/>
  <c r="W83" i="30"/>
  <c r="Q83"/>
  <c r="N83"/>
  <c r="O83" s="1"/>
  <c r="W82"/>
  <c r="Q82"/>
  <c r="N82"/>
  <c r="O82" s="1"/>
  <c r="W81"/>
  <c r="Q81"/>
  <c r="N81"/>
  <c r="O81" s="1"/>
  <c r="W76"/>
  <c r="Q76"/>
  <c r="N76"/>
  <c r="O76" s="1"/>
  <c r="W75"/>
  <c r="Q75"/>
  <c r="N75"/>
  <c r="O75" s="1"/>
  <c r="W74"/>
  <c r="Q74"/>
  <c r="N74"/>
  <c r="O74" s="1"/>
  <c r="W65"/>
  <c r="Q65"/>
  <c r="N65"/>
  <c r="O65" s="1"/>
  <c r="W64"/>
  <c r="N64"/>
  <c r="O64" s="1"/>
  <c r="W63"/>
  <c r="Q63"/>
  <c r="N63"/>
  <c r="O63" s="1"/>
  <c r="W69"/>
  <c r="Q69"/>
  <c r="N69"/>
  <c r="O69" s="1"/>
  <c r="W68"/>
  <c r="N68"/>
  <c r="O68" s="1"/>
  <c r="W67"/>
  <c r="Q67"/>
  <c r="N67"/>
  <c r="Y42" i="32" l="1"/>
  <c r="Y287"/>
  <c r="Y241"/>
  <c r="Y238"/>
  <c r="Y288"/>
  <c r="Y74" i="30"/>
  <c r="Y15" i="31"/>
  <c r="Y296" i="32"/>
  <c r="Y283"/>
  <c r="N247"/>
  <c r="Z247" s="1"/>
  <c r="Y280"/>
  <c r="N278"/>
  <c r="Y297"/>
  <c r="N286"/>
  <c r="Z283" s="1"/>
  <c r="Y292"/>
  <c r="Y281"/>
  <c r="Y285"/>
  <c r="Y293"/>
  <c r="Y33" i="31"/>
  <c r="Y37"/>
  <c r="Y38"/>
  <c r="Y34"/>
  <c r="Y43"/>
  <c r="Y42"/>
  <c r="N45"/>
  <c r="Y39"/>
  <c r="N40"/>
  <c r="Y32"/>
  <c r="N35"/>
  <c r="Y279" i="32"/>
  <c r="Y276"/>
  <c r="Y291"/>
  <c r="Y277"/>
  <c r="Y295"/>
  <c r="N282"/>
  <c r="Z279" s="1"/>
  <c r="O275"/>
  <c r="Y275" s="1"/>
  <c r="N298"/>
  <c r="Z295" s="1"/>
  <c r="O284"/>
  <c r="Y284" s="1"/>
  <c r="N294"/>
  <c r="Z291" s="1"/>
  <c r="N290"/>
  <c r="Z287" s="1"/>
  <c r="N235"/>
  <c r="Z232" s="1"/>
  <c r="Y212"/>
  <c r="N210"/>
  <c r="Z207" s="1"/>
  <c r="Y204"/>
  <c r="Y168"/>
  <c r="Y193"/>
  <c r="N255"/>
  <c r="Z252" s="1"/>
  <c r="Y256"/>
  <c r="O244"/>
  <c r="Y244" s="1"/>
  <c r="Y240"/>
  <c r="N239"/>
  <c r="Y254"/>
  <c r="Y257"/>
  <c r="Y233"/>
  <c r="Y248"/>
  <c r="Y246"/>
  <c r="Y242"/>
  <c r="Y211"/>
  <c r="Y208"/>
  <c r="Y203"/>
  <c r="Y205"/>
  <c r="N259"/>
  <c r="Z259" s="1"/>
  <c r="Y258"/>
  <c r="Y234"/>
  <c r="Y249"/>
  <c r="Y250"/>
  <c r="Y237"/>
  <c r="Y253"/>
  <c r="Y245"/>
  <c r="O252"/>
  <c r="Y252" s="1"/>
  <c r="N243"/>
  <c r="Z240" s="1"/>
  <c r="O236"/>
  <c r="Y236" s="1"/>
  <c r="O232"/>
  <c r="Y232" s="1"/>
  <c r="N251"/>
  <c r="Y200"/>
  <c r="O207"/>
  <c r="Y207" s="1"/>
  <c r="Y209"/>
  <c r="Y184"/>
  <c r="N198"/>
  <c r="Z195" s="1"/>
  <c r="Y201"/>
  <c r="Y187"/>
  <c r="Y188"/>
  <c r="Y185"/>
  <c r="Y192"/>
  <c r="N218"/>
  <c r="Z215" s="1"/>
  <c r="Y217"/>
  <c r="Y189"/>
  <c r="N190"/>
  <c r="Y191"/>
  <c r="Y216"/>
  <c r="N194"/>
  <c r="O215"/>
  <c r="Y215" s="1"/>
  <c r="N206"/>
  <c r="Y197"/>
  <c r="Y199"/>
  <c r="Y183"/>
  <c r="Y196"/>
  <c r="Y213"/>
  <c r="N186"/>
  <c r="O195"/>
  <c r="Y195" s="1"/>
  <c r="N202"/>
  <c r="N214"/>
  <c r="Y167"/>
  <c r="Y155"/>
  <c r="Y163"/>
  <c r="Y166"/>
  <c r="N169"/>
  <c r="Z166" s="1"/>
  <c r="Y110"/>
  <c r="Y152"/>
  <c r="Y151"/>
  <c r="Y162"/>
  <c r="N157"/>
  <c r="Z154" s="1"/>
  <c r="Y156"/>
  <c r="Y164"/>
  <c r="Y150"/>
  <c r="O154"/>
  <c r="Y154" s="1"/>
  <c r="N153"/>
  <c r="Z150" s="1"/>
  <c r="N165"/>
  <c r="Z162" s="1"/>
  <c r="Y114"/>
  <c r="N116"/>
  <c r="Z113" s="1"/>
  <c r="Y107"/>
  <c r="N112"/>
  <c r="Z112" s="1"/>
  <c r="Y106"/>
  <c r="N100"/>
  <c r="Z100" s="1"/>
  <c r="O109"/>
  <c r="Y109" s="1"/>
  <c r="Y111"/>
  <c r="N104"/>
  <c r="Z104" s="1"/>
  <c r="Y102"/>
  <c r="Y105"/>
  <c r="O97"/>
  <c r="Y97" s="1"/>
  <c r="O101"/>
  <c r="Y101" s="1"/>
  <c r="Y115"/>
  <c r="Y99"/>
  <c r="Y103"/>
  <c r="Y98"/>
  <c r="O113"/>
  <c r="Y113" s="1"/>
  <c r="N108"/>
  <c r="N63"/>
  <c r="Z60" s="1"/>
  <c r="Y77"/>
  <c r="Y57"/>
  <c r="Y70"/>
  <c r="Y65"/>
  <c r="Y69"/>
  <c r="Y78"/>
  <c r="Y61"/>
  <c r="Y62"/>
  <c r="N67"/>
  <c r="Z64" s="1"/>
  <c r="Y56"/>
  <c r="N75"/>
  <c r="Z72" s="1"/>
  <c r="Y80"/>
  <c r="N71"/>
  <c r="N79"/>
  <c r="Z76" s="1"/>
  <c r="O64"/>
  <c r="Y64" s="1"/>
  <c r="Y58"/>
  <c r="O72"/>
  <c r="Y72" s="1"/>
  <c r="Y81"/>
  <c r="O76"/>
  <c r="Y76" s="1"/>
  <c r="Y74"/>
  <c r="Y73"/>
  <c r="Y82"/>
  <c r="N83"/>
  <c r="Z80" s="1"/>
  <c r="Y66"/>
  <c r="O60"/>
  <c r="Y60" s="1"/>
  <c r="N59"/>
  <c r="Z56" s="1"/>
  <c r="O68"/>
  <c r="Y68" s="1"/>
  <c r="Y21"/>
  <c r="Y82" i="30"/>
  <c r="Y68"/>
  <c r="Y63"/>
  <c r="Y65"/>
  <c r="N70"/>
  <c r="Z70" s="1"/>
  <c r="Y64"/>
  <c r="Y81"/>
  <c r="N84"/>
  <c r="Z81" s="1"/>
  <c r="O67"/>
  <c r="Y67" s="1"/>
  <c r="Y76"/>
  <c r="Y83"/>
  <c r="N32" i="32"/>
  <c r="Z32" s="1"/>
  <c r="Y34"/>
  <c r="Y22"/>
  <c r="O29"/>
  <c r="Y29" s="1"/>
  <c r="Y31"/>
  <c r="Y41"/>
  <c r="Y25"/>
  <c r="Y26"/>
  <c r="Y37"/>
  <c r="Y30"/>
  <c r="Y35"/>
  <c r="Y43"/>
  <c r="Y27"/>
  <c r="Y39"/>
  <c r="Y38"/>
  <c r="Y33"/>
  <c r="N40"/>
  <c r="Z37" s="1"/>
  <c r="N28"/>
  <c r="N44"/>
  <c r="Z41" s="1"/>
  <c r="N36"/>
  <c r="Z33" s="1"/>
  <c r="N15"/>
  <c r="Z12" s="1"/>
  <c r="N19"/>
  <c r="Z16" s="1"/>
  <c r="O16"/>
  <c r="Y16" s="1"/>
  <c r="Y18"/>
  <c r="Y13"/>
  <c r="Y20"/>
  <c r="Y17"/>
  <c r="Y14"/>
  <c r="O12"/>
  <c r="Y12" s="1"/>
  <c r="N23"/>
  <c r="Z20" s="1"/>
  <c r="Y75" i="30"/>
  <c r="N77"/>
  <c r="Z74" s="1"/>
  <c r="Y69"/>
  <c r="N66"/>
  <c r="W49"/>
  <c r="Q49"/>
  <c r="N49"/>
  <c r="O49" s="1"/>
  <c r="W48"/>
  <c r="N48"/>
  <c r="O48" s="1"/>
  <c r="W47"/>
  <c r="N47"/>
  <c r="O47" s="1"/>
  <c r="W45"/>
  <c r="Q45"/>
  <c r="N45"/>
  <c r="O45" s="1"/>
  <c r="W44"/>
  <c r="N44"/>
  <c r="O44" s="1"/>
  <c r="W43"/>
  <c r="N43"/>
  <c r="O43" s="1"/>
  <c r="W32"/>
  <c r="Q32"/>
  <c r="N32"/>
  <c r="O32" s="1"/>
  <c r="W31"/>
  <c r="Q31"/>
  <c r="N31"/>
  <c r="O31" s="1"/>
  <c r="W30"/>
  <c r="Q30"/>
  <c r="N30"/>
  <c r="O30" s="1"/>
  <c r="W40"/>
  <c r="Q40"/>
  <c r="N40"/>
  <c r="O40" s="1"/>
  <c r="W39"/>
  <c r="Q39"/>
  <c r="N39"/>
  <c r="O39" s="1"/>
  <c r="W38"/>
  <c r="Q38"/>
  <c r="N38"/>
  <c r="O38" s="1"/>
  <c r="W36"/>
  <c r="Q36"/>
  <c r="N36"/>
  <c r="O36" s="1"/>
  <c r="W35"/>
  <c r="Q35"/>
  <c r="N35"/>
  <c r="O35" s="1"/>
  <c r="W34"/>
  <c r="Q34"/>
  <c r="N34"/>
  <c r="W27"/>
  <c r="Q27"/>
  <c r="N27"/>
  <c r="O27" s="1"/>
  <c r="W26"/>
  <c r="Q26"/>
  <c r="N26"/>
  <c r="O26" s="1"/>
  <c r="W25"/>
  <c r="Q25"/>
  <c r="N25"/>
  <c r="O25" s="1"/>
  <c r="W23"/>
  <c r="Q23"/>
  <c r="N23"/>
  <c r="O23" s="1"/>
  <c r="W21"/>
  <c r="Q21"/>
  <c r="N21"/>
  <c r="O21" s="1"/>
  <c r="W19"/>
  <c r="Q19"/>
  <c r="N19"/>
  <c r="O19" s="1"/>
  <c r="W18"/>
  <c r="Q18"/>
  <c r="N18"/>
  <c r="O18" s="1"/>
  <c r="W17"/>
  <c r="Q17"/>
  <c r="N17"/>
  <c r="O17" s="1"/>
  <c r="W14"/>
  <c r="Q14"/>
  <c r="N14"/>
  <c r="O14" s="1"/>
  <c r="W13"/>
  <c r="Q13"/>
  <c r="N13"/>
  <c r="O13" s="1"/>
  <c r="W12"/>
  <c r="Q12"/>
  <c r="N12"/>
  <c r="O12" s="1"/>
  <c r="W10"/>
  <c r="Q10"/>
  <c r="N10"/>
  <c r="O10" s="1"/>
  <c r="Q9"/>
  <c r="N9"/>
  <c r="O9" s="1"/>
  <c r="W8"/>
  <c r="Q8"/>
  <c r="N8"/>
  <c r="O8" s="1"/>
  <c r="W174" i="29"/>
  <c r="Q174"/>
  <c r="N174"/>
  <c r="O174" s="1"/>
  <c r="W173"/>
  <c r="Q173"/>
  <c r="N173"/>
  <c r="O173" s="1"/>
  <c r="W172"/>
  <c r="Q172"/>
  <c r="N172"/>
  <c r="O172" s="1"/>
  <c r="W158"/>
  <c r="Q158"/>
  <c r="N158"/>
  <c r="O158" s="1"/>
  <c r="W157"/>
  <c r="Q157"/>
  <c r="N157"/>
  <c r="O157" s="1"/>
  <c r="W156"/>
  <c r="Q156"/>
  <c r="N156"/>
  <c r="W165"/>
  <c r="Q165"/>
  <c r="N165"/>
  <c r="O165" s="1"/>
  <c r="W164"/>
  <c r="Q164"/>
  <c r="N164"/>
  <c r="O164" s="1"/>
  <c r="W153"/>
  <c r="Q153"/>
  <c r="N153"/>
  <c r="O153" s="1"/>
  <c r="W152"/>
  <c r="N152"/>
  <c r="W137"/>
  <c r="Q137"/>
  <c r="N137"/>
  <c r="O137" s="1"/>
  <c r="W136"/>
  <c r="Q136"/>
  <c r="N136"/>
  <c r="O136" s="1"/>
  <c r="W135"/>
  <c r="Q135"/>
  <c r="N135"/>
  <c r="W170"/>
  <c r="Q170"/>
  <c r="N170"/>
  <c r="O170" s="1"/>
  <c r="W169"/>
  <c r="Q169"/>
  <c r="N169"/>
  <c r="O169" s="1"/>
  <c r="W168"/>
  <c r="Q168"/>
  <c r="N168"/>
  <c r="W149"/>
  <c r="Q149"/>
  <c r="N149"/>
  <c r="O149" s="1"/>
  <c r="W148"/>
  <c r="Q148"/>
  <c r="N148"/>
  <c r="O148" s="1"/>
  <c r="W147"/>
  <c r="Q147"/>
  <c r="N147"/>
  <c r="O147" s="1"/>
  <c r="W145"/>
  <c r="Q145"/>
  <c r="N145"/>
  <c r="O145" s="1"/>
  <c r="W144"/>
  <c r="Q144"/>
  <c r="N144"/>
  <c r="O144" s="1"/>
  <c r="W143"/>
  <c r="Q143"/>
  <c r="N143"/>
  <c r="W141"/>
  <c r="Q141"/>
  <c r="N141"/>
  <c r="O141" s="1"/>
  <c r="W140"/>
  <c r="Q140"/>
  <c r="N140"/>
  <c r="O140" s="1"/>
  <c r="W139"/>
  <c r="Q139"/>
  <c r="N139"/>
  <c r="W111"/>
  <c r="Q111"/>
  <c r="N111"/>
  <c r="O111" s="1"/>
  <c r="W110"/>
  <c r="Q110"/>
  <c r="N110"/>
  <c r="O110" s="1"/>
  <c r="W109"/>
  <c r="Q109"/>
  <c r="N109"/>
  <c r="O109" s="1"/>
  <c r="W103"/>
  <c r="Q103"/>
  <c r="N103"/>
  <c r="O103" s="1"/>
  <c r="W102"/>
  <c r="Q102"/>
  <c r="N102"/>
  <c r="O102" s="1"/>
  <c r="W101"/>
  <c r="N101"/>
  <c r="W99"/>
  <c r="Q99"/>
  <c r="N99"/>
  <c r="O99" s="1"/>
  <c r="W98"/>
  <c r="Q98"/>
  <c r="N98"/>
  <c r="O98" s="1"/>
  <c r="W97"/>
  <c r="Q97"/>
  <c r="N97"/>
  <c r="O97" s="1"/>
  <c r="W119"/>
  <c r="Q119"/>
  <c r="N119"/>
  <c r="O119" s="1"/>
  <c r="W118"/>
  <c r="Q118"/>
  <c r="N118"/>
  <c r="O118" s="1"/>
  <c r="W117"/>
  <c r="Q117"/>
  <c r="N117"/>
  <c r="W162"/>
  <c r="Q162"/>
  <c r="N162"/>
  <c r="O162" s="1"/>
  <c r="W161"/>
  <c r="Q161"/>
  <c r="N161"/>
  <c r="O161" s="1"/>
  <c r="W160"/>
  <c r="Q160"/>
  <c r="N160"/>
  <c r="W107"/>
  <c r="Q107"/>
  <c r="N107"/>
  <c r="O107" s="1"/>
  <c r="W106"/>
  <c r="N106"/>
  <c r="O106" s="1"/>
  <c r="W105"/>
  <c r="Q105"/>
  <c r="N105"/>
  <c r="O105" s="1"/>
  <c r="W115"/>
  <c r="Q115"/>
  <c r="N115"/>
  <c r="O115" s="1"/>
  <c r="W114"/>
  <c r="Q114"/>
  <c r="N114"/>
  <c r="O114" s="1"/>
  <c r="W113"/>
  <c r="Q113"/>
  <c r="N113"/>
  <c r="W82"/>
  <c r="Q82"/>
  <c r="N82"/>
  <c r="O82" s="1"/>
  <c r="W81"/>
  <c r="Q81"/>
  <c r="N81"/>
  <c r="O81" s="1"/>
  <c r="W80"/>
  <c r="Q80"/>
  <c r="N80"/>
  <c r="W35"/>
  <c r="Q35"/>
  <c r="N35"/>
  <c r="O35" s="1"/>
  <c r="Q34"/>
  <c r="N34"/>
  <c r="O34" s="1"/>
  <c r="Q33"/>
  <c r="W27"/>
  <c r="Q27"/>
  <c r="N27"/>
  <c r="O27" s="1"/>
  <c r="Q26"/>
  <c r="O26"/>
  <c r="Q25"/>
  <c r="O25"/>
  <c r="W65"/>
  <c r="Q65"/>
  <c r="N65"/>
  <c r="O65" s="1"/>
  <c r="W64"/>
  <c r="Q64"/>
  <c r="N64"/>
  <c r="O64" s="1"/>
  <c r="W63"/>
  <c r="N63"/>
  <c r="O63" s="1"/>
  <c r="W44"/>
  <c r="Q44"/>
  <c r="N44"/>
  <c r="O44" s="1"/>
  <c r="W43"/>
  <c r="Q43"/>
  <c r="N43"/>
  <c r="O43" s="1"/>
  <c r="W42"/>
  <c r="Q42"/>
  <c r="N42"/>
  <c r="O42" s="1"/>
  <c r="W73"/>
  <c r="Q73"/>
  <c r="N73"/>
  <c r="O73" s="1"/>
  <c r="W72"/>
  <c r="Q72"/>
  <c r="N72"/>
  <c r="O72" s="1"/>
  <c r="W71"/>
  <c r="Q71"/>
  <c r="N71"/>
  <c r="O71" s="1"/>
  <c r="W77"/>
  <c r="Q77"/>
  <c r="N77"/>
  <c r="O77" s="1"/>
  <c r="W76"/>
  <c r="Q76"/>
  <c r="N76"/>
  <c r="O76" s="1"/>
  <c r="W75"/>
  <c r="N75"/>
  <c r="O75" s="1"/>
  <c r="W69"/>
  <c r="Q69"/>
  <c r="N69"/>
  <c r="O69" s="1"/>
  <c r="W68"/>
  <c r="Q68"/>
  <c r="N68"/>
  <c r="O68" s="1"/>
  <c r="W67"/>
  <c r="Q67"/>
  <c r="N67"/>
  <c r="W49"/>
  <c r="Q49"/>
  <c r="N49"/>
  <c r="O49" s="1"/>
  <c r="W48"/>
  <c r="N48"/>
  <c r="O48" s="1"/>
  <c r="W47"/>
  <c r="N47"/>
  <c r="O47" s="1"/>
  <c r="W40"/>
  <c r="Q40"/>
  <c r="N40"/>
  <c r="O40" s="1"/>
  <c r="W39"/>
  <c r="Q39"/>
  <c r="N39"/>
  <c r="O39" s="1"/>
  <c r="W38"/>
  <c r="Q38"/>
  <c r="N38"/>
  <c r="O38" s="1"/>
  <c r="W31"/>
  <c r="Q31"/>
  <c r="N31"/>
  <c r="O31" s="1"/>
  <c r="Q30"/>
  <c r="O30"/>
  <c r="Q29"/>
  <c r="Z71" i="32" l="1"/>
  <c r="Z68"/>
  <c r="Z239"/>
  <c r="Z236"/>
  <c r="Z210"/>
  <c r="Z244"/>
  <c r="Y243"/>
  <c r="Z278"/>
  <c r="Z275"/>
  <c r="Z235"/>
  <c r="Y290"/>
  <c r="Z84" i="30"/>
  <c r="Z67"/>
  <c r="Y84"/>
  <c r="Y66"/>
  <c r="Y77"/>
  <c r="Y40" i="31"/>
  <c r="Z101" i="32"/>
  <c r="Z286"/>
  <c r="Y194"/>
  <c r="Z256"/>
  <c r="Y206"/>
  <c r="Y259"/>
  <c r="Y278"/>
  <c r="Y298"/>
  <c r="Y235"/>
  <c r="Y251"/>
  <c r="Y210"/>
  <c r="Y239"/>
  <c r="Y286"/>
  <c r="Y294"/>
  <c r="Y282"/>
  <c r="Y45" i="31"/>
  <c r="Y35"/>
  <c r="Z45"/>
  <c r="Z42"/>
  <c r="Z37"/>
  <c r="Z40"/>
  <c r="Z32"/>
  <c r="Z35"/>
  <c r="Z290" i="32"/>
  <c r="Z294"/>
  <c r="Z282"/>
  <c r="Z298"/>
  <c r="Z198"/>
  <c r="Z255"/>
  <c r="Z218"/>
  <c r="Y198"/>
  <c r="Y214"/>
  <c r="Y247"/>
  <c r="Z248"/>
  <c r="Z251"/>
  <c r="Z243"/>
  <c r="Y255"/>
  <c r="Y190"/>
  <c r="Y186"/>
  <c r="Y218"/>
  <c r="Y202"/>
  <c r="Z190"/>
  <c r="Z187"/>
  <c r="Z206"/>
  <c r="Z203"/>
  <c r="Z194"/>
  <c r="Z191"/>
  <c r="Z211"/>
  <c r="Z214"/>
  <c r="Z202"/>
  <c r="Z199"/>
  <c r="Z186"/>
  <c r="Z183"/>
  <c r="Y169"/>
  <c r="Z169"/>
  <c r="Z157"/>
  <c r="Y153"/>
  <c r="Y157"/>
  <c r="Y165"/>
  <c r="Z109"/>
  <c r="Z116"/>
  <c r="Z97"/>
  <c r="Z165"/>
  <c r="Z153"/>
  <c r="Y100"/>
  <c r="Z79"/>
  <c r="Y108"/>
  <c r="Z67"/>
  <c r="Y112"/>
  <c r="Z63"/>
  <c r="Z75"/>
  <c r="Y116"/>
  <c r="Y104"/>
  <c r="Z105"/>
  <c r="Z108"/>
  <c r="Y71"/>
  <c r="Y79"/>
  <c r="Y67"/>
  <c r="Y83"/>
  <c r="Y75"/>
  <c r="Y63"/>
  <c r="Y59"/>
  <c r="Z83"/>
  <c r="Z59"/>
  <c r="Y70" i="30"/>
  <c r="N159" i="29"/>
  <c r="Y144"/>
  <c r="Y149"/>
  <c r="N146"/>
  <c r="N138"/>
  <c r="Y110"/>
  <c r="Y165"/>
  <c r="Y158"/>
  <c r="Y23" i="32"/>
  <c r="Y32"/>
  <c r="Y28"/>
  <c r="Z29"/>
  <c r="Y44"/>
  <c r="Y36"/>
  <c r="Y40"/>
  <c r="Z28"/>
  <c r="Z25"/>
  <c r="Z40"/>
  <c r="Z36"/>
  <c r="Z44"/>
  <c r="Z15"/>
  <c r="Y15"/>
  <c r="Z19"/>
  <c r="Y19"/>
  <c r="Z23"/>
  <c r="Z77" i="30"/>
  <c r="Z66"/>
  <c r="Z63"/>
  <c r="Y19"/>
  <c r="Y32"/>
  <c r="Y35"/>
  <c r="Y40"/>
  <c r="Y43"/>
  <c r="Y44"/>
  <c r="Y47"/>
  <c r="Y21"/>
  <c r="Y45"/>
  <c r="Y49"/>
  <c r="Y48"/>
  <c r="N50"/>
  <c r="N46"/>
  <c r="Y17"/>
  <c r="N37"/>
  <c r="O34"/>
  <c r="Y34" s="1"/>
  <c r="Y36"/>
  <c r="Y39"/>
  <c r="Y30"/>
  <c r="Y31"/>
  <c r="Y38"/>
  <c r="N33"/>
  <c r="Z30" s="1"/>
  <c r="N41"/>
  <c r="Z38" s="1"/>
  <c r="Y18"/>
  <c r="Y23"/>
  <c r="Y25"/>
  <c r="Y14"/>
  <c r="Y27"/>
  <c r="Y26"/>
  <c r="N28"/>
  <c r="N24"/>
  <c r="N20"/>
  <c r="Y10"/>
  <c r="Y9"/>
  <c r="Y12"/>
  <c r="Y13"/>
  <c r="Y8"/>
  <c r="N15"/>
  <c r="N11"/>
  <c r="Y174" i="29"/>
  <c r="O156"/>
  <c r="Y156" s="1"/>
  <c r="N120"/>
  <c r="Z117" s="1"/>
  <c r="Y173"/>
  <c r="Y162"/>
  <c r="Y136"/>
  <c r="Y157"/>
  <c r="Y172"/>
  <c r="N175"/>
  <c r="Z172" s="1"/>
  <c r="Y148"/>
  <c r="N83"/>
  <c r="Y119"/>
  <c r="N171"/>
  <c r="Z168" s="1"/>
  <c r="O135"/>
  <c r="Y135" s="1"/>
  <c r="N116"/>
  <c r="Z113" s="1"/>
  <c r="N142"/>
  <c r="Y140"/>
  <c r="Y147"/>
  <c r="O168"/>
  <c r="Y168" s="1"/>
  <c r="N155"/>
  <c r="Z152" s="1"/>
  <c r="Y153"/>
  <c r="Y164"/>
  <c r="Y114"/>
  <c r="Y115"/>
  <c r="Y105"/>
  <c r="N104"/>
  <c r="Z101" s="1"/>
  <c r="O139"/>
  <c r="Y139" s="1"/>
  <c r="Y141"/>
  <c r="Y145"/>
  <c r="Y169"/>
  <c r="Y170"/>
  <c r="O152"/>
  <c r="Y152" s="1"/>
  <c r="Y137"/>
  <c r="N150"/>
  <c r="Z147" s="1"/>
  <c r="N167"/>
  <c r="Z164" s="1"/>
  <c r="O143"/>
  <c r="Y143" s="1"/>
  <c r="Y81"/>
  <c r="Y102"/>
  <c r="Y109"/>
  <c r="O113"/>
  <c r="Y113" s="1"/>
  <c r="Y161"/>
  <c r="N100"/>
  <c r="Z97" s="1"/>
  <c r="O101"/>
  <c r="Y101" s="1"/>
  <c r="Y103"/>
  <c r="Y111"/>
  <c r="Y97"/>
  <c r="O80"/>
  <c r="Y80" s="1"/>
  <c r="N108"/>
  <c r="Z105" s="1"/>
  <c r="Y106"/>
  <c r="N163"/>
  <c r="Z160" s="1"/>
  <c r="O117"/>
  <c r="Y117" s="1"/>
  <c r="Y99"/>
  <c r="Y98"/>
  <c r="N112"/>
  <c r="Z109" s="1"/>
  <c r="Y107"/>
  <c r="Y118"/>
  <c r="O160"/>
  <c r="Y160" s="1"/>
  <c r="Y82"/>
  <c r="N36"/>
  <c r="Y26"/>
  <c r="O33"/>
  <c r="Y33" s="1"/>
  <c r="Y25"/>
  <c r="Y27"/>
  <c r="Y34"/>
  <c r="Y35"/>
  <c r="N28"/>
  <c r="Y63"/>
  <c r="Y44"/>
  <c r="Y43"/>
  <c r="N70"/>
  <c r="Z67" s="1"/>
  <c r="Y65"/>
  <c r="O67"/>
  <c r="Y67" s="1"/>
  <c r="Y76"/>
  <c r="Y72"/>
  <c r="Y68"/>
  <c r="Y77"/>
  <c r="Y73"/>
  <c r="Y42"/>
  <c r="Y64"/>
  <c r="N66"/>
  <c r="Z63" s="1"/>
  <c r="N45"/>
  <c r="Z42" s="1"/>
  <c r="Z70"/>
  <c r="Y75"/>
  <c r="Y69"/>
  <c r="Y71"/>
  <c r="N74"/>
  <c r="N78"/>
  <c r="Y49"/>
  <c r="Y48"/>
  <c r="Y47"/>
  <c r="N50"/>
  <c r="Y40"/>
  <c r="N32"/>
  <c r="Z29" s="1"/>
  <c r="O29"/>
  <c r="Y29" s="1"/>
  <c r="Y39"/>
  <c r="Y30"/>
  <c r="Y38"/>
  <c r="N41"/>
  <c r="Z38" s="1"/>
  <c r="Y31"/>
  <c r="W141" i="32"/>
  <c r="Q141"/>
  <c r="N141"/>
  <c r="O141" s="1"/>
  <c r="W140"/>
  <c r="Q140"/>
  <c r="N140"/>
  <c r="O140" s="1"/>
  <c r="W139"/>
  <c r="N139"/>
  <c r="W145"/>
  <c r="Q145"/>
  <c r="N145"/>
  <c r="O145" s="1"/>
  <c r="W144"/>
  <c r="Q144"/>
  <c r="N144"/>
  <c r="O144" s="1"/>
  <c r="W143"/>
  <c r="Q143"/>
  <c r="N143"/>
  <c r="W137"/>
  <c r="Q137"/>
  <c r="N137"/>
  <c r="O137" s="1"/>
  <c r="W136"/>
  <c r="Q136"/>
  <c r="N136"/>
  <c r="O136" s="1"/>
  <c r="W135"/>
  <c r="N135"/>
  <c r="O135" s="1"/>
  <c r="W133"/>
  <c r="Q133"/>
  <c r="N133"/>
  <c r="O133" s="1"/>
  <c r="W132"/>
  <c r="Q132"/>
  <c r="N132"/>
  <c r="O132" s="1"/>
  <c r="W131"/>
  <c r="Q131"/>
  <c r="N131"/>
  <c r="Z30" i="31"/>
  <c r="Z27"/>
  <c r="Z36" i="29" l="1"/>
  <c r="Z33"/>
  <c r="Z37" i="30"/>
  <c r="Z34"/>
  <c r="Z83" i="29"/>
  <c r="Z80"/>
  <c r="Z142"/>
  <c r="Z139"/>
  <c r="Z138"/>
  <c r="Z135"/>
  <c r="Z146"/>
  <c r="Z143"/>
  <c r="Z159"/>
  <c r="Z156"/>
  <c r="Y175"/>
  <c r="Y142"/>
  <c r="Z120"/>
  <c r="Z104"/>
  <c r="Y146"/>
  <c r="Z171"/>
  <c r="Y155"/>
  <c r="Z108"/>
  <c r="Y120"/>
  <c r="Y159"/>
  <c r="Y141" i="32"/>
  <c r="Y50" i="30"/>
  <c r="Y20"/>
  <c r="Y37"/>
  <c r="Y33"/>
  <c r="Y24"/>
  <c r="Y46"/>
  <c r="Z50"/>
  <c r="Z47"/>
  <c r="Z46"/>
  <c r="Z43"/>
  <c r="Y41"/>
  <c r="Z41"/>
  <c r="Z33"/>
  <c r="Y28"/>
  <c r="Z28"/>
  <c r="Z25"/>
  <c r="Z24"/>
  <c r="Z20"/>
  <c r="Y11"/>
  <c r="Y15"/>
  <c r="Z8"/>
  <c r="Z11"/>
  <c r="Z15"/>
  <c r="Z12"/>
  <c r="Y100" i="29"/>
  <c r="Z116"/>
  <c r="Y108"/>
  <c r="Y167"/>
  <c r="Z175"/>
  <c r="Z163"/>
  <c r="Y116"/>
  <c r="Z155"/>
  <c r="Y171"/>
  <c r="Y138"/>
  <c r="Y150"/>
  <c r="Y163"/>
  <c r="Z100"/>
  <c r="Y104"/>
  <c r="Z150"/>
  <c r="Z167"/>
  <c r="Y83"/>
  <c r="Y112"/>
  <c r="Z112"/>
  <c r="Y28"/>
  <c r="Y36"/>
  <c r="Y74"/>
  <c r="Z25"/>
  <c r="Z28"/>
  <c r="Y78"/>
  <c r="Y70"/>
  <c r="Y45"/>
  <c r="Y66"/>
  <c r="Z45"/>
  <c r="Z66"/>
  <c r="Z75"/>
  <c r="Z78"/>
  <c r="Z74"/>
  <c r="Z71"/>
  <c r="Y50"/>
  <c r="Z32"/>
  <c r="Z50"/>
  <c r="Z47"/>
  <c r="Y41"/>
  <c r="Y32"/>
  <c r="Z41"/>
  <c r="Y136" i="32"/>
  <c r="N146"/>
  <c r="Z143" s="1"/>
  <c r="Y145"/>
  <c r="Y133"/>
  <c r="Y135"/>
  <c r="N142"/>
  <c r="Y140"/>
  <c r="Y132"/>
  <c r="Y144"/>
  <c r="N134"/>
  <c r="Z131" s="1"/>
  <c r="O139"/>
  <c r="Y139" s="1"/>
  <c r="Y137"/>
  <c r="N138"/>
  <c r="Z135" s="1"/>
  <c r="O143"/>
  <c r="Y143" s="1"/>
  <c r="O131"/>
  <c r="Y131" s="1"/>
  <c r="W21" i="33"/>
  <c r="W17"/>
  <c r="N17"/>
  <c r="O17" s="1"/>
  <c r="Q10" i="31"/>
  <c r="Q9"/>
  <c r="Q8"/>
  <c r="Q19"/>
  <c r="Q18"/>
  <c r="Q17"/>
  <c r="Q10" i="32"/>
  <c r="Q9"/>
  <c r="Q8"/>
  <c r="Q18" i="29"/>
  <c r="Q17"/>
  <c r="Q16"/>
  <c r="Q22"/>
  <c r="Q10"/>
  <c r="Q9"/>
  <c r="Q8"/>
  <c r="Q14"/>
  <c r="Q13"/>
  <c r="Q12"/>
  <c r="Q10" i="33"/>
  <c r="Q9"/>
  <c r="Q8"/>
  <c r="Z142" i="32" l="1"/>
  <c r="Z139"/>
  <c r="Z146"/>
  <c r="Y134"/>
  <c r="Y146"/>
  <c r="Z134"/>
  <c r="Y138"/>
  <c r="Y142"/>
  <c r="Z138"/>
  <c r="Y17" i="33"/>
  <c r="O22" i="29" l="1"/>
  <c r="O21"/>
  <c r="N23" l="1"/>
  <c r="Z20" s="1"/>
  <c r="Y22"/>
  <c r="Y21"/>
  <c r="O20"/>
  <c r="Y20" s="1"/>
  <c r="Z23" l="1"/>
  <c r="Y23"/>
  <c r="Q29" i="31" l="1"/>
  <c r="Y29" s="1"/>
  <c r="O10" i="29" l="1"/>
  <c r="O8"/>
  <c r="N11" l="1"/>
  <c r="Z11" s="1"/>
  <c r="Y8"/>
  <c r="O9"/>
  <c r="Y10"/>
  <c r="Z8" l="1"/>
  <c r="Y9"/>
  <c r="Y11" s="1"/>
  <c r="O14" l="1"/>
  <c r="O13"/>
  <c r="N15" l="1"/>
  <c r="Z12" s="1"/>
  <c r="O12"/>
  <c r="Y13"/>
  <c r="Y14"/>
  <c r="W10" i="33"/>
  <c r="N10"/>
  <c r="O10" s="1"/>
  <c r="W9"/>
  <c r="N9"/>
  <c r="O9" s="1"/>
  <c r="W8"/>
  <c r="N8"/>
  <c r="O8" s="1"/>
  <c r="Z15" i="29" l="1"/>
  <c r="Y12"/>
  <c r="Y15" s="1"/>
  <c r="Y8" i="33"/>
  <c r="Y9"/>
  <c r="Y10"/>
  <c r="N15" l="1"/>
  <c r="W15"/>
  <c r="N16"/>
  <c r="O16" s="1"/>
  <c r="W16"/>
  <c r="N19"/>
  <c r="O19" s="1"/>
  <c r="W19"/>
  <c r="N20"/>
  <c r="O20" s="1"/>
  <c r="W20"/>
  <c r="N21"/>
  <c r="O21" s="1"/>
  <c r="Y21" s="1"/>
  <c r="O15" l="1"/>
  <c r="Y15" s="1"/>
  <c r="N18"/>
  <c r="N22"/>
  <c r="Z19" s="1"/>
  <c r="Y20"/>
  <c r="Y19"/>
  <c r="Y16"/>
  <c r="Z15" l="1"/>
  <c r="Z18"/>
  <c r="Y18"/>
  <c r="Z22"/>
  <c r="Y22"/>
  <c r="N29" i="31" l="1"/>
  <c r="W28"/>
  <c r="N28"/>
  <c r="O28" s="1"/>
  <c r="W27"/>
  <c r="N27"/>
  <c r="O27" s="1"/>
  <c r="O18" i="29"/>
  <c r="N17"/>
  <c r="O17" s="1"/>
  <c r="O10" i="32"/>
  <c r="N9"/>
  <c r="O9" s="1"/>
  <c r="Y27" i="31" l="1"/>
  <c r="Y28"/>
  <c r="Y18" i="29"/>
  <c r="N19"/>
  <c r="Z16" s="1"/>
  <c r="Y17"/>
  <c r="O16"/>
  <c r="Y10" i="32"/>
  <c r="N11"/>
  <c r="Z8" s="1"/>
  <c r="Y9"/>
  <c r="O8"/>
  <c r="Y30" i="31" l="1"/>
  <c r="Y8" i="32"/>
  <c r="Y11" s="1"/>
  <c r="Y16" i="29"/>
  <c r="Y19" s="1"/>
  <c r="Z11" i="32"/>
  <c r="Z19" i="29"/>
  <c r="W24" i="31" l="1"/>
  <c r="N24"/>
  <c r="O24" s="1"/>
  <c r="W23"/>
  <c r="N23"/>
  <c r="O23" s="1"/>
  <c r="W22"/>
  <c r="N22"/>
  <c r="N25" l="1"/>
  <c r="Y24"/>
  <c r="Y23"/>
  <c r="O22"/>
  <c r="Z25" l="1"/>
  <c r="Y22"/>
  <c r="Y25" s="1"/>
  <c r="W10" l="1"/>
  <c r="N10"/>
  <c r="O10" s="1"/>
  <c r="W9"/>
  <c r="N9"/>
  <c r="O9" s="1"/>
  <c r="W8"/>
  <c r="N8"/>
  <c r="N11" l="1"/>
  <c r="Y10"/>
  <c r="N11" i="33"/>
  <c r="Z8" s="1"/>
  <c r="Y9" i="31"/>
  <c r="O8"/>
  <c r="Y8" l="1"/>
  <c r="Y11" s="1"/>
  <c r="Z11"/>
  <c r="Y11" i="33"/>
  <c r="Z11"/>
  <c r="W19" i="31" l="1"/>
  <c r="N19"/>
  <c r="O19" s="1"/>
  <c r="W18"/>
  <c r="N18"/>
  <c r="O18" s="1"/>
  <c r="W17"/>
  <c r="N17"/>
  <c r="Y18" l="1"/>
  <c r="Y19"/>
  <c r="N20"/>
  <c r="Z17" s="1"/>
  <c r="O17"/>
  <c r="Z20" l="1"/>
  <c r="Y17"/>
  <c r="Y20" s="1"/>
</calcChain>
</file>

<file path=xl/sharedStrings.xml><?xml version="1.0" encoding="utf-8"?>
<sst xmlns="http://schemas.openxmlformats.org/spreadsheetml/2006/main" count="2322" uniqueCount="434">
  <si>
    <t>М</t>
  </si>
  <si>
    <t>Фамилия, имя</t>
  </si>
  <si>
    <t>Регион</t>
  </si>
  <si>
    <t>Упражнение</t>
  </si>
  <si>
    <t>Баланс</t>
  </si>
  <si>
    <t>А-1</t>
  </si>
  <si>
    <t>А-2</t>
  </si>
  <si>
    <t>А-3</t>
  </si>
  <si>
    <t>А-4</t>
  </si>
  <si>
    <t>ПСБ</t>
  </si>
  <si>
    <t>А</t>
  </si>
  <si>
    <t>СТ</t>
  </si>
  <si>
    <t>оценка</t>
  </si>
  <si>
    <t xml:space="preserve">Главный секретарь </t>
  </si>
  <si>
    <t>р-да</t>
  </si>
  <si>
    <t>Ведомство</t>
  </si>
  <si>
    <t>Тренеры</t>
  </si>
  <si>
    <t>Темповое</t>
  </si>
  <si>
    <t>ТИ-1</t>
  </si>
  <si>
    <t>ТИ-2</t>
  </si>
  <si>
    <t>ТИ-3</t>
  </si>
  <si>
    <t>ТИ-4</t>
  </si>
  <si>
    <t>ТИ</t>
  </si>
  <si>
    <t>ТИ*2</t>
  </si>
  <si>
    <t>трудности</t>
  </si>
  <si>
    <t>Трудность</t>
  </si>
  <si>
    <t xml:space="preserve">судья ВК </t>
  </si>
  <si>
    <t>Разряд имеет</t>
  </si>
  <si>
    <t>Год рожд.</t>
  </si>
  <si>
    <t>Сбавки ПСБ</t>
  </si>
  <si>
    <t>Оценка
А</t>
  </si>
  <si>
    <t>Оценка трудности</t>
  </si>
  <si>
    <t>Сбавки СТ</t>
  </si>
  <si>
    <t>Оценка ТИ</t>
  </si>
  <si>
    <t>Оценка ТИ*2</t>
  </si>
  <si>
    <t>Общая оценка</t>
  </si>
  <si>
    <t>СПИСОК СУДЕЙСКОЙ КОЛЛЕГИИ</t>
  </si>
  <si>
    <t>№</t>
  </si>
  <si>
    <t>Фамилия, имя, отчество</t>
  </si>
  <si>
    <t>Категория</t>
  </si>
  <si>
    <t>Должность</t>
  </si>
  <si>
    <t>Оценка</t>
  </si>
  <si>
    <t>Главный секретарь</t>
  </si>
  <si>
    <t>СУММА оценки за ТИ для выполнения разрядного норматива</t>
  </si>
  <si>
    <t>Артистизм</t>
  </si>
  <si>
    <t>Комбинированное (многоборье)</t>
  </si>
  <si>
    <t>ИТОГОВАЯ СУММА БАЛЛОВ для определения места</t>
  </si>
  <si>
    <t>Председатель Верховного жюри - Главный судья</t>
  </si>
  <si>
    <t>Председатель Верховного жюри, Главный судья</t>
  </si>
  <si>
    <t>Вып. разряда</t>
  </si>
  <si>
    <t>Тройка - многоборье - женщины 14 лет и старше</t>
  </si>
  <si>
    <t>Темповое (финал)</t>
  </si>
  <si>
    <t>Пара - многоборье - мужчины 14 лет и старше</t>
  </si>
  <si>
    <t>Смешанная пара - многоборье - мужчины, женщины 14 лет и старше</t>
  </si>
  <si>
    <t>Исполнение</t>
  </si>
  <si>
    <t>ВК</t>
  </si>
  <si>
    <t>1К</t>
  </si>
  <si>
    <t>отлично</t>
  </si>
  <si>
    <t>Пара - многоборье -  женщины 14 лет и старше</t>
  </si>
  <si>
    <t>КМС</t>
  </si>
  <si>
    <t>Тройка - многоборье - юниорки 13-19 лет</t>
  </si>
  <si>
    <t>Тройка - многоборье - девушки 11-16 лет</t>
  </si>
  <si>
    <t>Пара - многоборье - юниорки 13-19 лет</t>
  </si>
  <si>
    <t>Пара - многоборье - девушки 11-16 лет</t>
  </si>
  <si>
    <t>Смешанная пара - многоборье - юниоры, юниорки 13-19 лет</t>
  </si>
  <si>
    <t>Смешанная пара - многоборье - юноши, девушки 12-18 лет</t>
  </si>
  <si>
    <t>Смешанная пара - многоборье - юноши, девушки 11-16 лет</t>
  </si>
  <si>
    <t>Пара - многоборье - юноши 11-16 лет</t>
  </si>
  <si>
    <t>Пара - многоборье - юноши 12-18 лет</t>
  </si>
  <si>
    <t>Пара  - многоборье - юниоры 13-19 лет</t>
  </si>
  <si>
    <t>Каленский А.В.</t>
  </si>
  <si>
    <t>Нефтеюганск</t>
  </si>
  <si>
    <t>Харьковских С.В.</t>
  </si>
  <si>
    <t>Мегион</t>
  </si>
  <si>
    <t>Пара - многоборье - девушки 12-18 лет</t>
  </si>
  <si>
    <t>ХМАО-Югра</t>
  </si>
  <si>
    <t>ХМАО-Югра   Мегион                           МАУ СШ Вымпел</t>
  </si>
  <si>
    <t>Харьковских С.В. Харьковских Св.В. Дменова Ю.В. Тагирова Л.В.</t>
  </si>
  <si>
    <t>Трофименко Денис</t>
  </si>
  <si>
    <t>Кондратьев Макси м</t>
  </si>
  <si>
    <t>Каленский Андрей Викторович</t>
  </si>
  <si>
    <t>Член верховного жюри</t>
  </si>
  <si>
    <t>Исаков Василий Яковлевич</t>
  </si>
  <si>
    <t>ХМАО-Югра, г.Нижневартовск</t>
  </si>
  <si>
    <t>Ищенко Мария Александровна</t>
  </si>
  <si>
    <t>Филипченко Оксана Викторовна</t>
  </si>
  <si>
    <t>ХМАО-Югра, г.Лангепас</t>
  </si>
  <si>
    <t>Судья по трудности</t>
  </si>
  <si>
    <t>Дменова Юлия Вакилевна</t>
  </si>
  <si>
    <t>Судья по исполнению и артистизму</t>
  </si>
  <si>
    <t>ХМАО-Югра, г.Мегион</t>
  </si>
  <si>
    <t>Тагирова Лилия Вакилевна</t>
  </si>
  <si>
    <t>ХМАО-Югра, г.Урай</t>
  </si>
  <si>
    <t>Целикова Зульфия Маратовна</t>
  </si>
  <si>
    <t>ХМАО-Югра, г.Нефтеюганск</t>
  </si>
  <si>
    <t>Боцян Ольга Андреевна</t>
  </si>
  <si>
    <t>Тимофеева Юлия Юрьевна</t>
  </si>
  <si>
    <t>Терехина Елена Васильевна</t>
  </si>
  <si>
    <t>ХМАО-Югра, пгт.Белый Яр</t>
  </si>
  <si>
    <t>Огуречникова Оксана Анатольевна</t>
  </si>
  <si>
    <t>Харьковских Светлана Валентиновна</t>
  </si>
  <si>
    <t>Некрушец Оксана Михайловна</t>
  </si>
  <si>
    <t>Судья на линии</t>
  </si>
  <si>
    <t>Подгорная Екатерина Васильевна</t>
  </si>
  <si>
    <t>Каленская Галина Андреевна</t>
  </si>
  <si>
    <t>ХМАО-Югра, г.Ханты-Мансийск</t>
  </si>
  <si>
    <t xml:space="preserve">Председатель Верховного жюри, </t>
  </si>
  <si>
    <t>Главный судья, судья ВК</t>
  </si>
  <si>
    <t>ХМАО-Югра г.Нефтеюганск</t>
  </si>
  <si>
    <t>Тройка - многоборье - юниорки 12-18 лет</t>
  </si>
  <si>
    <t>Исаков Павел Васильевич</t>
  </si>
  <si>
    <t>Буторина Ирина Васильевна</t>
  </si>
  <si>
    <t>Алфёров Евгений Витальевич</t>
  </si>
  <si>
    <t>Техника исполнения</t>
  </si>
  <si>
    <t>Оценка трудности+бонус</t>
  </si>
  <si>
    <t>Чемпионат и Первенство ХМАО-Югры   по спортивной акробатике</t>
  </si>
  <si>
    <t>п. Солнечный</t>
  </si>
  <si>
    <t>12-16 декабря 2022 года</t>
  </si>
  <si>
    <t>Пара - многоборье - девочки 2 сп.р.</t>
  </si>
  <si>
    <t>Пара - многоборье - девочки 1 сп.р.</t>
  </si>
  <si>
    <t>Пара - многоборье - девочки  КМС</t>
  </si>
  <si>
    <t>Пара - многоборье - девочки 3 сп.р.</t>
  </si>
  <si>
    <t>Пара - многоборье - девочки 1 юн.р.</t>
  </si>
  <si>
    <t>Смешанная пара - многоборье - мальчики, девочки 1сп.р.</t>
  </si>
  <si>
    <t>Смешанная пара - многоборье - мальчики, девочки 3 сп.р.</t>
  </si>
  <si>
    <t>Смешанная пара - многоборье - мальчики, девочки 1 юн.р.</t>
  </si>
  <si>
    <t>Тройка - многоборье - девочки  КМС</t>
  </si>
  <si>
    <t>Тройка - многоборье - девочки  2 сп.р.</t>
  </si>
  <si>
    <t>Тройка - многоборье - девочки  1 сп.р.</t>
  </si>
  <si>
    <t>Тройка - многоборье - девочки  3 сп.р.</t>
  </si>
  <si>
    <t>Тройка - многоборье - девочки  1 юн..р.</t>
  </si>
  <si>
    <t>Кондратьев Максим</t>
  </si>
  <si>
    <t>Пара - многоборье - мальчики 2 сп.р.</t>
  </si>
  <si>
    <t>Пара - многоборье - мальчики 3 сп.р.</t>
  </si>
  <si>
    <t>Пара - многоборье - мальчики 1 юн.р.</t>
  </si>
  <si>
    <t>Четвёрка  - многоборье - мальчики 2 сп.р.</t>
  </si>
  <si>
    <t>Четвёрка  - многоборье - мальчики 3 сп.р.</t>
  </si>
  <si>
    <t>Цыганок Варвара</t>
  </si>
  <si>
    <t>Перфильева Екатерина</t>
  </si>
  <si>
    <t>Кузнецова Аделина</t>
  </si>
  <si>
    <t>Маргасова Анастасия</t>
  </si>
  <si>
    <t>Чернявская Екатерина</t>
  </si>
  <si>
    <t>Ефименко Анжелика</t>
  </si>
  <si>
    <t>Дменов Камиль</t>
  </si>
  <si>
    <t>Худяков Виктор</t>
  </si>
  <si>
    <t>1 сп</t>
  </si>
  <si>
    <t>Набиева Диана</t>
  </si>
  <si>
    <t>Лебеденко Анна</t>
  </si>
  <si>
    <t>Пушкарева Анастасия</t>
  </si>
  <si>
    <t>Анисимова Виктория</t>
  </si>
  <si>
    <t>Зияева Эвелина</t>
  </si>
  <si>
    <t>Поплавская Яна</t>
  </si>
  <si>
    <t xml:space="preserve">Безуглова Дарина </t>
  </si>
  <si>
    <t>1юн</t>
  </si>
  <si>
    <t xml:space="preserve">1 юн </t>
  </si>
  <si>
    <t>Харьковских С.В. Харьковских Св.В. Дменова Ю.В. Тагирова Л.В. Хазиева Р.Ф.</t>
  </si>
  <si>
    <t>Магомедова Диана</t>
  </si>
  <si>
    <t>Шакирова Милана</t>
  </si>
  <si>
    <t>Рафикова Диана</t>
  </si>
  <si>
    <t xml:space="preserve"> Хазиева Р.Ф.</t>
  </si>
  <si>
    <t>Кабирова Жасмина</t>
  </si>
  <si>
    <t>Малофеева Алиса</t>
  </si>
  <si>
    <t>Мокану Алла</t>
  </si>
  <si>
    <t>Харьковских С.В. Харьковских Св.В. Дменова Ю.В. Тагирова Л.В. Стрюкова А.С.</t>
  </si>
  <si>
    <t>Романова Милена</t>
  </si>
  <si>
    <t xml:space="preserve">Вознюк Арина </t>
  </si>
  <si>
    <t>Бах Ева</t>
  </si>
  <si>
    <t>Халяфиев Эмиль</t>
  </si>
  <si>
    <t>1 юн</t>
  </si>
  <si>
    <t>Харьковских С.В. Харьковских Св.В. Дменова Ю.В. Тагирова Л.В. Стрюкова А.С. Хазиева Р.Ф.</t>
  </si>
  <si>
    <t>ХМАО-Югра   Нефтеюганск                          МАУ "СШОР  "Сибиряк"</t>
  </si>
  <si>
    <t>Некрушец О.М.   Повторейко В.В.</t>
  </si>
  <si>
    <t>Ситенко Вероника</t>
  </si>
  <si>
    <t>Султанова Карина</t>
  </si>
  <si>
    <t>Козлова Дарья</t>
  </si>
  <si>
    <t>Сухорукова Анна</t>
  </si>
  <si>
    <t>Ахмадишина Аделя</t>
  </si>
  <si>
    <t>Алимпиева Анастасия</t>
  </si>
  <si>
    <t>Рекец Виолетта</t>
  </si>
  <si>
    <t>Линник Александра</t>
  </si>
  <si>
    <t>МС</t>
  </si>
  <si>
    <t>Шарипова Иделия</t>
  </si>
  <si>
    <t>Ищерякова Анна</t>
  </si>
  <si>
    <t>Николаева Кристина</t>
  </si>
  <si>
    <t>Актуганова Рената</t>
  </si>
  <si>
    <t>Бердникова Владислава</t>
  </si>
  <si>
    <t>Таскаева Анжелика</t>
  </si>
  <si>
    <t>ХМАО-Югра   Сургут                        УСС  "Факел"</t>
  </si>
  <si>
    <t>Жалбэ С.Г.</t>
  </si>
  <si>
    <t>Моргунова Мария</t>
  </si>
  <si>
    <t>Сазонова Елена</t>
  </si>
  <si>
    <t>ХМАО-Югра  Покачи                        МАУ "СШ"</t>
  </si>
  <si>
    <t>Боцян О.А. Захарова Л.М. Семяшкина И.Ю.</t>
  </si>
  <si>
    <t>Сулейманова Амира</t>
  </si>
  <si>
    <t>Яхьяева Перижан</t>
  </si>
  <si>
    <t>Минуллина Дарья</t>
  </si>
  <si>
    <t>Аллаярова Агата</t>
  </si>
  <si>
    <t>Глушенко Анастасия</t>
  </si>
  <si>
    <t>Погребняк Алёна</t>
  </si>
  <si>
    <t>Абдурагимова Лейла</t>
  </si>
  <si>
    <t>Красноженова Варвара</t>
  </si>
  <si>
    <t>Коновалова Вероника</t>
  </si>
  <si>
    <t>Якушева Екатерина</t>
  </si>
  <si>
    <t>Кузнецова Дарья</t>
  </si>
  <si>
    <t>Кузнецова Арина</t>
  </si>
  <si>
    <t>Матрофайло Софья</t>
  </si>
  <si>
    <t>Мусаева Милана</t>
  </si>
  <si>
    <t>Смирнова Азалия</t>
  </si>
  <si>
    <t>б/р</t>
  </si>
  <si>
    <t>Луцкая Виктория</t>
  </si>
  <si>
    <t>Корсун Маргарита</t>
  </si>
  <si>
    <t>Руденко Алёна</t>
  </si>
  <si>
    <t xml:space="preserve">Ибрагимова Аделина </t>
  </si>
  <si>
    <t>Овчинников Тимофей</t>
  </si>
  <si>
    <t>Якубов Рамазан</t>
  </si>
  <si>
    <t>Скоробогатько Платон</t>
  </si>
  <si>
    <t>ХМАО-Югра   Ханты-Мансиск                      Центр развития культуры и спорта"Олимп"</t>
  </si>
  <si>
    <t>Каленская Г.А. Кириллова О.П.</t>
  </si>
  <si>
    <t>Хомутова Марина</t>
  </si>
  <si>
    <t>Егиазарян София</t>
  </si>
  <si>
    <t>Тимофеева Татьяна</t>
  </si>
  <si>
    <t>Трясунова Кристина</t>
  </si>
  <si>
    <t>Иванова Валерия</t>
  </si>
  <si>
    <t>Синякова Ксения</t>
  </si>
  <si>
    <t>Разинкина Лидия</t>
  </si>
  <si>
    <t>Носова Александра</t>
  </si>
  <si>
    <t>Гарникян Белла</t>
  </si>
  <si>
    <t>Карпов Михаил</t>
  </si>
  <si>
    <t>Кюлленнен Денис</t>
  </si>
  <si>
    <t>Аксёнов Макар</t>
  </si>
  <si>
    <t xml:space="preserve">Шерстюк Надежда </t>
  </si>
  <si>
    <t>Спирина Кристина</t>
  </si>
  <si>
    <t xml:space="preserve">1 сп </t>
  </si>
  <si>
    <t>Трясунова Вероника</t>
  </si>
  <si>
    <t>Урих Мария</t>
  </si>
  <si>
    <t xml:space="preserve">Надточаева Эвелина </t>
  </si>
  <si>
    <t>ХМАО-Югра   Сургутский район п.г.т.Белый Яр                          МАУ  СП "СШ№2 "</t>
  </si>
  <si>
    <t>Буторина И.В. Терёхина Е.В. Пиралиева К.В.</t>
  </si>
  <si>
    <t>Гришмановская Виолетта</t>
  </si>
  <si>
    <t>Аклаева Екатерина</t>
  </si>
  <si>
    <t>Вершинина Виктория</t>
  </si>
  <si>
    <t>Иващук Алёна</t>
  </si>
  <si>
    <t>Козаченко Екатерина</t>
  </si>
  <si>
    <t>Приходько Анна</t>
  </si>
  <si>
    <t>Никонова Ангелина</t>
  </si>
  <si>
    <t>Костякова Татьяна</t>
  </si>
  <si>
    <t>Хайруллина Камила</t>
  </si>
  <si>
    <t>Ганиева Карина</t>
  </si>
  <si>
    <t>Соболева Ульяна</t>
  </si>
  <si>
    <t>Салихова Айгуль</t>
  </si>
  <si>
    <t>Мишнева Вероника</t>
  </si>
  <si>
    <t>Сорокина Виктория</t>
  </si>
  <si>
    <t>2 юн</t>
  </si>
  <si>
    <t>Курина Ульяна</t>
  </si>
  <si>
    <t>Барабаш Кира</t>
  </si>
  <si>
    <t>Маргарян Гагик</t>
  </si>
  <si>
    <t>Абрамова София</t>
  </si>
  <si>
    <t>Фардалов Дамир</t>
  </si>
  <si>
    <t>Куряткина София</t>
  </si>
  <si>
    <t>Юрина Алиса</t>
  </si>
  <si>
    <t>Черепанова Ульяна</t>
  </si>
  <si>
    <t xml:space="preserve">Смаилова Мария </t>
  </si>
  <si>
    <t>ХМАО-Югра  Нижневартовск                     МАУ "СШ"</t>
  </si>
  <si>
    <t>бр. Исакова В.Я.</t>
  </si>
  <si>
    <t>Сайпулаева Милана</t>
  </si>
  <si>
    <t>Плетухина Арина</t>
  </si>
  <si>
    <t>Вельтер Алина</t>
  </si>
  <si>
    <t>Апракина Анастасия</t>
  </si>
  <si>
    <t>Корнеев Кирилл</t>
  </si>
  <si>
    <t>Тарапат Елизавета</t>
  </si>
  <si>
    <t>Алфёров Евгений</t>
  </si>
  <si>
    <t>Никитина Алиса</t>
  </si>
  <si>
    <t>Шмаков Александр</t>
  </si>
  <si>
    <t>Смирнова Полина</t>
  </si>
  <si>
    <t>Скоробогатова Екатерина</t>
  </si>
  <si>
    <t>Дзюба Анастасия</t>
  </si>
  <si>
    <t>Сержантова Анастасия</t>
  </si>
  <si>
    <t>Усатюк Алексей</t>
  </si>
  <si>
    <t>Зубрилин Владимир</t>
  </si>
  <si>
    <t xml:space="preserve">Белицкая Алиса </t>
  </si>
  <si>
    <t>Даутова Ульяна</t>
  </si>
  <si>
    <t>Граф Екатерина</t>
  </si>
  <si>
    <t>Никитина Юлия</t>
  </si>
  <si>
    <t>Тимофеева Милана</t>
  </si>
  <si>
    <t>Гончаров Тарас</t>
  </si>
  <si>
    <t>Чеблоков Александр</t>
  </si>
  <si>
    <t>Сычева Евангелина</t>
  </si>
  <si>
    <t>Кузнецова Ева</t>
  </si>
  <si>
    <t>Блотова Алина</t>
  </si>
  <si>
    <t>Кайгородова Наталья</t>
  </si>
  <si>
    <t>Епифанова Софья</t>
  </si>
  <si>
    <t>Жилка Варвара</t>
  </si>
  <si>
    <t>Гильманов Тимур</t>
  </si>
  <si>
    <t>Линькова София</t>
  </si>
  <si>
    <t>Пушкарская Кира</t>
  </si>
  <si>
    <t>Корниенко Мария</t>
  </si>
  <si>
    <t>Затырка Александра</t>
  </si>
  <si>
    <t>Манухова Екатерина</t>
  </si>
  <si>
    <t>Соколова Маргарита</t>
  </si>
  <si>
    <t>Кодобаев Роман</t>
  </si>
  <si>
    <t>Кривозубов Даниил</t>
  </si>
  <si>
    <t>ХМАО-Югра  Лангепас                  ЛГ МАУ "Спортшкола"</t>
  </si>
  <si>
    <t>Филипченко О.В. Тимофеева Ю.Ю. Пискун Р.Н. Мехоношина Е.Н. Лалаян Л.Ч.</t>
  </si>
  <si>
    <t>Присуха Татьяна</t>
  </si>
  <si>
    <t xml:space="preserve">Лаптева Елизавета </t>
  </si>
  <si>
    <t>Дубко Дарья</t>
  </si>
  <si>
    <t>Данилина Елена</t>
  </si>
  <si>
    <t>Семёнова Екатерина</t>
  </si>
  <si>
    <t xml:space="preserve">Белоглазова Анна </t>
  </si>
  <si>
    <t>Арушанян Каролина</t>
  </si>
  <si>
    <t>Чегоринская Маргорита</t>
  </si>
  <si>
    <t>Копачевская Ксения</t>
  </si>
  <si>
    <t>Копытова Мария</t>
  </si>
  <si>
    <t>Перевалова Ульяна</t>
  </si>
  <si>
    <t>Яковченко Ксения</t>
  </si>
  <si>
    <t>Борисова Карина</t>
  </si>
  <si>
    <t>Хохлова Диана</t>
  </si>
  <si>
    <t>Сергеева Мария</t>
  </si>
  <si>
    <t>Корохова Анастасия</t>
  </si>
  <si>
    <t>Крамар Милана</t>
  </si>
  <si>
    <t>Краснобородова Екатерина</t>
  </si>
  <si>
    <t>Захарова Таисия</t>
  </si>
  <si>
    <t>Шевелёв Арсений</t>
  </si>
  <si>
    <t>Спамбетова Дарья</t>
  </si>
  <si>
    <t>Чечулина Ева</t>
  </si>
  <si>
    <t>ХМАО-Югра   Нефтеюганск                          МАУ "СШ"Сибиряк"</t>
  </si>
  <si>
    <t xml:space="preserve">Каленский А.В. Подгорная Е.В. Целикова З.М. </t>
  </si>
  <si>
    <t>Сидорова Юлия</t>
  </si>
  <si>
    <t>Басова Анастасия</t>
  </si>
  <si>
    <t>Гайдук Анастасия</t>
  </si>
  <si>
    <t>Третьякова Рада</t>
  </si>
  <si>
    <t>Пахомова Ульяна</t>
  </si>
  <si>
    <t>Мурзакова Диана</t>
  </si>
  <si>
    <t>Нургалиева Алина</t>
  </si>
  <si>
    <t>Хасанова Варвара</t>
  </si>
  <si>
    <t>Прокофьева Анна</t>
  </si>
  <si>
    <t>Целикова Полина</t>
  </si>
  <si>
    <t>Мальцева Софья</t>
  </si>
  <si>
    <t>Горохова Лидия</t>
  </si>
  <si>
    <t>Гизатуллина Рустина</t>
  </si>
  <si>
    <t>Летягина Полина</t>
  </si>
  <si>
    <t>Викулова Екатерина</t>
  </si>
  <si>
    <t>Салмина Валерия</t>
  </si>
  <si>
    <t>Горовая Арина</t>
  </si>
  <si>
    <t>Мыцикова Екатерина</t>
  </si>
  <si>
    <t>Мошкина София</t>
  </si>
  <si>
    <t>Заргарова Сема</t>
  </si>
  <si>
    <t>Ломакина Полина</t>
  </si>
  <si>
    <t>Гончарук Вероника</t>
  </si>
  <si>
    <t>Ивахненко Кристина</t>
  </si>
  <si>
    <t>Богданова Лиана</t>
  </si>
  <si>
    <t>Магарамова Мадина</t>
  </si>
  <si>
    <t>Куанышева Екатерина</t>
  </si>
  <si>
    <t>Тимофеева Дарья</t>
  </si>
  <si>
    <t>Виноградова Мирослава</t>
  </si>
  <si>
    <t>Сухоставец Софья</t>
  </si>
  <si>
    <t xml:space="preserve">Андрюшин Сергей </t>
  </si>
  <si>
    <t>Хамурзов Руслан</t>
  </si>
  <si>
    <t>Княженцев Владислав</t>
  </si>
  <si>
    <t>Воробьёв Платон</t>
  </si>
  <si>
    <t>Пискарёв Ярослав</t>
  </si>
  <si>
    <t>Грищенко Иван</t>
  </si>
  <si>
    <t>Скалыга Григорий</t>
  </si>
  <si>
    <t>Горохов Еремей</t>
  </si>
  <si>
    <t>Адиятов Вадим</t>
  </si>
  <si>
    <t>Климантас Михаил</t>
  </si>
  <si>
    <t>Устинова Софья</t>
  </si>
  <si>
    <t>Паринов Кирилл</t>
  </si>
  <si>
    <t>Муллаянова Е.А. Рыжкова Е.Ю.</t>
  </si>
  <si>
    <t>Репина Арина</t>
  </si>
  <si>
    <t>Бабенко Ульяна</t>
  </si>
  <si>
    <t>Муллаянова Е.А. Наполина О.С.</t>
  </si>
  <si>
    <t>Диденко Мария</t>
  </si>
  <si>
    <t>Низамова Виктория</t>
  </si>
  <si>
    <t>Марийко Мария</t>
  </si>
  <si>
    <t>Рыжкова Е.Ю. Печёркина Е.А. Муллаянова Е.А.</t>
  </si>
  <si>
    <t>ХМАО-Югра                                   Урай                 МАУ  СШ"Старт"</t>
  </si>
  <si>
    <t>Леонова Виктория</t>
  </si>
  <si>
    <t>Яненко Вероника</t>
  </si>
  <si>
    <t>Воронова Ульяна</t>
  </si>
  <si>
    <t>Печёркина Е.А.</t>
  </si>
  <si>
    <t>ХМАО-Югра               Урай                 МАУСШ"Старт"</t>
  </si>
  <si>
    <t>Граховский Яков</t>
  </si>
  <si>
    <t>Уласенко Софья</t>
  </si>
  <si>
    <t>Рыжкова Е.Ю. Муллаянова Е.А.</t>
  </si>
  <si>
    <t>Валеева Милена</t>
  </si>
  <si>
    <t xml:space="preserve">Владимирова Софья </t>
  </si>
  <si>
    <t>Дрангой Софья</t>
  </si>
  <si>
    <t>Мартынова Полина</t>
  </si>
  <si>
    <t>Рыжкова Е.Ю.</t>
  </si>
  <si>
    <t>Огрызко Ирина</t>
  </si>
  <si>
    <t>Копылова Ярослава</t>
  </si>
  <si>
    <t>Соловьёва Анна</t>
  </si>
  <si>
    <t>Зенкова Альбина</t>
  </si>
  <si>
    <t>Огуречникова О.А. Домашева И.А. Наполина О.С.</t>
  </si>
  <si>
    <t>Губайдуллина Виктория</t>
  </si>
  <si>
    <t xml:space="preserve">Домашева Алина </t>
  </si>
  <si>
    <t>Зябрина Анна</t>
  </si>
  <si>
    <t>Огуречникова О.А. Домашева И.А.</t>
  </si>
  <si>
    <t>Мащенко Дарья</t>
  </si>
  <si>
    <t>Аднакулова Ярослава</t>
  </si>
  <si>
    <t>ХМАО-Югра                           Урай                 МАУ  СШ"Старт"</t>
  </si>
  <si>
    <t>Портнова Александра</t>
  </si>
  <si>
    <t>Рыжова Софья</t>
  </si>
  <si>
    <t>Никифорова Полина</t>
  </si>
  <si>
    <t>Градкова Диана</t>
  </si>
  <si>
    <t>Касухина Василиса</t>
  </si>
  <si>
    <t>Калентеева Маргарита</t>
  </si>
  <si>
    <t>Ельпина Арина</t>
  </si>
  <si>
    <t>Заводов Кирилл</t>
  </si>
  <si>
    <t>Ибрагимов Кирилл</t>
  </si>
  <si>
    <t>Четверикова Мария</t>
  </si>
  <si>
    <t>Тудвасева Дарья</t>
  </si>
  <si>
    <t>Андрюшина Таисия</t>
  </si>
  <si>
    <t>Габитова Сабина</t>
  </si>
  <si>
    <t>Ивашикина Полина</t>
  </si>
  <si>
    <t>Гашпер Милослава</t>
  </si>
  <si>
    <t>Усманова Камилла</t>
  </si>
  <si>
    <t>ХМАО-Югра  гп. Солнечный</t>
  </si>
  <si>
    <t>Харьковск Сергей Васильевич</t>
  </si>
  <si>
    <t xml:space="preserve">Мехоношина Екатерина </t>
  </si>
  <si>
    <t>ХМАО-Югра, п.Белый Яр</t>
  </si>
  <si>
    <t>Викулов Евгений Андреевич</t>
  </si>
  <si>
    <t>ХМАО-Югра, г.Сургут</t>
  </si>
  <si>
    <t>ХМАО-Югра, г.Мегион                                                    тел.: +79825011400</t>
  </si>
  <si>
    <t>ХМАО-Югра, г.Нефтеюганск                                                        тел.: +79505174818</t>
  </si>
  <si>
    <t>Муллаянова Екатерина Александровна</t>
  </si>
  <si>
    <t>Жалбэ Сергей Гаврилович</t>
  </si>
  <si>
    <t>Рыжкова Елена Юрьевна</t>
  </si>
  <si>
    <t>Печеркина Елена Александровна</t>
  </si>
  <si>
    <t>ХМАО-Югра г.Покачи</t>
  </si>
  <si>
    <t>Лалаян Люсине Чапаевна</t>
  </si>
  <si>
    <t>Член апеляционного жюри</t>
  </si>
  <si>
    <t>Повторейко Виктория Валентиновна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</si>
</sst>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56">
    <font>
      <sz val="11"/>
      <color theme="1"/>
      <name val="Calibri"/>
      <family val="2"/>
      <scheme val="minor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7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8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0" fillId="0" borderId="0" xfId="0" applyFont="1" applyFill="1"/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8" fillId="0" borderId="0" xfId="1" applyFont="1"/>
    <xf numFmtId="0" fontId="3" fillId="0" borderId="0" xfId="1" applyFont="1"/>
    <xf numFmtId="0" fontId="8" fillId="0" borderId="0" xfId="0" applyFont="1" applyFill="1" applyAlignment="1"/>
    <xf numFmtId="0" fontId="14" fillId="0" borderId="2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8" fillId="0" borderId="0" xfId="1" applyFont="1" applyAlignment="1"/>
    <xf numFmtId="0" fontId="2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/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4" fillId="0" borderId="0" xfId="0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0" fontId="18" fillId="0" borderId="2" xfId="0" applyFont="1" applyFill="1" applyBorder="1" applyAlignment="1">
      <alignment horizontal="center"/>
    </xf>
    <xf numFmtId="165" fontId="3" fillId="0" borderId="9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6" fontId="19" fillId="0" borderId="2" xfId="2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wrapText="1"/>
    </xf>
    <xf numFmtId="165" fontId="3" fillId="0" borderId="17" xfId="0" applyNumberFormat="1" applyFont="1" applyFill="1" applyBorder="1" applyAlignment="1">
      <alignment horizontal="center"/>
    </xf>
    <xf numFmtId="165" fontId="3" fillId="0" borderId="18" xfId="0" applyNumberFormat="1" applyFont="1" applyFill="1" applyBorder="1" applyAlignment="1">
      <alignment horizontal="center"/>
    </xf>
    <xf numFmtId="165" fontId="3" fillId="0" borderId="19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3" fillId="0" borderId="21" xfId="0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166" fontId="23" fillId="0" borderId="1" xfId="0" applyNumberFormat="1" applyFont="1" applyFill="1" applyBorder="1" applyAlignment="1">
      <alignment horizontal="center"/>
    </xf>
    <xf numFmtId="0" fontId="20" fillId="0" borderId="23" xfId="0" applyFont="1" applyFill="1" applyBorder="1" applyAlignment="1"/>
    <xf numFmtId="166" fontId="4" fillId="0" borderId="1" xfId="0" applyNumberFormat="1" applyFont="1" applyFill="1" applyBorder="1" applyAlignment="1">
      <alignment horizontal="center"/>
    </xf>
    <xf numFmtId="166" fontId="20" fillId="0" borderId="1" xfId="0" applyNumberFormat="1" applyFont="1" applyFill="1" applyBorder="1" applyAlignment="1">
      <alignment horizontal="center"/>
    </xf>
    <xf numFmtId="0" fontId="0" fillId="2" borderId="0" xfId="0" applyFill="1"/>
    <xf numFmtId="0" fontId="18" fillId="0" borderId="3" xfId="0" applyFont="1" applyFill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/>
    </xf>
    <xf numFmtId="0" fontId="29" fillId="0" borderId="0" xfId="0" applyFont="1" applyFill="1"/>
    <xf numFmtId="0" fontId="3" fillId="0" borderId="23" xfId="0" applyFont="1" applyFill="1" applyBorder="1" applyAlignment="1"/>
    <xf numFmtId="0" fontId="30" fillId="0" borderId="0" xfId="0" applyFont="1" applyFill="1"/>
    <xf numFmtId="0" fontId="0" fillId="3" borderId="0" xfId="0" applyFill="1"/>
    <xf numFmtId="0" fontId="9" fillId="3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34" fillId="0" borderId="0" xfId="0" applyFont="1" applyFill="1"/>
    <xf numFmtId="0" fontId="36" fillId="0" borderId="0" xfId="0" applyFont="1" applyFill="1" applyBorder="1" applyAlignment="1">
      <alignment horizontal="center" vertical="center"/>
    </xf>
    <xf numFmtId="0" fontId="32" fillId="0" borderId="0" xfId="0" applyFont="1" applyFill="1" applyBorder="1"/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31" fillId="0" borderId="0" xfId="1" applyFont="1" applyFill="1" applyAlignment="1"/>
    <xf numFmtId="0" fontId="37" fillId="0" borderId="0" xfId="0" applyFont="1" applyFill="1" applyBorder="1" applyAlignment="1">
      <alignment horizontal="center" vertical="center"/>
    </xf>
    <xf numFmtId="166" fontId="38" fillId="0" borderId="0" xfId="0" applyNumberFormat="1" applyFont="1" applyFill="1" applyBorder="1" applyAlignment="1">
      <alignment horizontal="center"/>
    </xf>
    <xf numFmtId="166" fontId="33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left"/>
    </xf>
    <xf numFmtId="0" fontId="39" fillId="0" borderId="0" xfId="0" applyFont="1" applyFill="1"/>
    <xf numFmtId="0" fontId="31" fillId="0" borderId="0" xfId="0" applyFont="1" applyFill="1" applyBorder="1" applyAlignment="1">
      <alignment horizontal="center"/>
    </xf>
    <xf numFmtId="0" fontId="31" fillId="0" borderId="0" xfId="0" applyNumberFormat="1" applyFont="1" applyFill="1" applyAlignment="1"/>
    <xf numFmtId="0" fontId="31" fillId="0" borderId="0" xfId="0" applyFont="1" applyFill="1" applyAlignment="1"/>
    <xf numFmtId="0" fontId="40" fillId="0" borderId="0" xfId="0" applyFont="1" applyFill="1" applyBorder="1" applyAlignment="1">
      <alignment horizontal="right" vertical="center"/>
    </xf>
    <xf numFmtId="0" fontId="42" fillId="0" borderId="0" xfId="0" applyFont="1" applyFill="1" applyBorder="1"/>
    <xf numFmtId="0" fontId="0" fillId="4" borderId="0" xfId="0" applyFill="1" applyBorder="1"/>
    <xf numFmtId="0" fontId="0" fillId="4" borderId="0" xfId="0" applyFill="1"/>
    <xf numFmtId="0" fontId="31" fillId="0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/>
    </xf>
    <xf numFmtId="0" fontId="28" fillId="3" borderId="0" xfId="0" applyFont="1" applyFill="1"/>
    <xf numFmtId="0" fontId="31" fillId="0" borderId="0" xfId="0" applyFont="1" applyFill="1" applyAlignment="1">
      <alignment horizontal="left"/>
    </xf>
    <xf numFmtId="0" fontId="44" fillId="0" borderId="0" xfId="0" applyFont="1" applyFill="1"/>
    <xf numFmtId="0" fontId="31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1" applyFont="1" applyFill="1" applyAlignment="1"/>
    <xf numFmtId="166" fontId="6" fillId="0" borderId="0" xfId="0" applyNumberFormat="1" applyFont="1" applyFill="1" applyBorder="1" applyAlignment="1">
      <alignment horizontal="center"/>
    </xf>
    <xf numFmtId="0" fontId="46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47" fillId="0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42" fillId="0" borderId="0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/>
    </xf>
    <xf numFmtId="0" fontId="49" fillId="3" borderId="0" xfId="0" applyFont="1" applyFill="1"/>
    <xf numFmtId="0" fontId="50" fillId="3" borderId="0" xfId="0" applyFont="1" applyFill="1"/>
    <xf numFmtId="0" fontId="52" fillId="0" borderId="0" xfId="0" applyFont="1" applyFill="1"/>
    <xf numFmtId="0" fontId="50" fillId="0" borderId="0" xfId="0" applyFont="1" applyFill="1"/>
    <xf numFmtId="0" fontId="44" fillId="0" borderId="0" xfId="0" applyFont="1" applyFill="1" applyAlignment="1">
      <alignment wrapText="1"/>
    </xf>
    <xf numFmtId="0" fontId="18" fillId="3" borderId="0" xfId="1" applyFont="1" applyFill="1"/>
    <xf numFmtId="0" fontId="7" fillId="0" borderId="0" xfId="1" applyFont="1"/>
    <xf numFmtId="0" fontId="6" fillId="0" borderId="0" xfId="1" applyFont="1" applyAlignment="1"/>
    <xf numFmtId="0" fontId="54" fillId="0" borderId="14" xfId="1" applyFon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 vertical="center"/>
    </xf>
    <xf numFmtId="49" fontId="7" fillId="0" borderId="29" xfId="1" applyNumberFormat="1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0" fontId="27" fillId="0" borderId="0" xfId="0" applyFont="1" applyFill="1" applyAlignment="1"/>
    <xf numFmtId="0" fontId="31" fillId="3" borderId="0" xfId="1" applyFont="1" applyFill="1" applyAlignment="1">
      <alignment wrapText="1"/>
    </xf>
    <xf numFmtId="0" fontId="3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4" fillId="0" borderId="9" xfId="1" applyFont="1" applyFill="1" applyBorder="1" applyAlignment="1">
      <alignment horizontal="center" vertical="center"/>
    </xf>
    <xf numFmtId="0" fontId="54" fillId="0" borderId="11" xfId="1" applyFont="1" applyFill="1" applyBorder="1" applyAlignment="1">
      <alignment horizontal="center" vertical="center"/>
    </xf>
    <xf numFmtId="0" fontId="54" fillId="0" borderId="11" xfId="1" applyFont="1" applyFill="1" applyBorder="1" applyAlignment="1">
      <alignment horizontal="center" vertical="center" wrapText="1"/>
    </xf>
    <xf numFmtId="0" fontId="7" fillId="0" borderId="30" xfId="1" applyNumberFormat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0" xfId="1" applyFont="1" applyFill="1"/>
    <xf numFmtId="0" fontId="18" fillId="0" borderId="0" xfId="1" applyFont="1" applyFill="1"/>
    <xf numFmtId="0" fontId="27" fillId="0" borderId="0" xfId="1" applyFont="1" applyFill="1"/>
    <xf numFmtId="0" fontId="7" fillId="0" borderId="0" xfId="1" applyFont="1" applyFill="1" applyAlignment="1">
      <alignment wrapText="1"/>
    </xf>
    <xf numFmtId="0" fontId="31" fillId="0" borderId="0" xfId="1" applyFont="1" applyFill="1" applyAlignment="1">
      <alignment wrapText="1"/>
    </xf>
    <xf numFmtId="49" fontId="7" fillId="0" borderId="29" xfId="1" applyNumberFormat="1" applyFont="1" applyFill="1" applyBorder="1" applyAlignment="1">
      <alignment vertical="justify"/>
    </xf>
    <xf numFmtId="0" fontId="7" fillId="0" borderId="29" xfId="1" applyFont="1" applyFill="1" applyBorder="1" applyAlignment="1">
      <alignment vertical="justify"/>
    </xf>
    <xf numFmtId="49" fontId="46" fillId="0" borderId="29" xfId="1" applyNumberFormat="1" applyFont="1" applyFill="1" applyBorder="1" applyAlignment="1">
      <alignment vertical="justify"/>
    </xf>
    <xf numFmtId="0" fontId="7" fillId="0" borderId="30" xfId="1" applyNumberFormat="1" applyFont="1" applyFill="1" applyBorder="1" applyAlignment="1">
      <alignment horizontal="center" vertical="justify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165" fontId="3" fillId="0" borderId="32" xfId="0" applyNumberFormat="1" applyFont="1" applyFill="1" applyBorder="1" applyAlignment="1">
      <alignment horizontal="center"/>
    </xf>
    <xf numFmtId="165" fontId="3" fillId="0" borderId="33" xfId="0" applyNumberFormat="1" applyFont="1" applyFill="1" applyBorder="1" applyAlignment="1">
      <alignment horizontal="center"/>
    </xf>
    <xf numFmtId="165" fontId="3" fillId="0" borderId="34" xfId="0" applyNumberFormat="1" applyFont="1" applyFill="1" applyBorder="1" applyAlignment="1">
      <alignment horizontal="center"/>
    </xf>
    <xf numFmtId="165" fontId="3" fillId="0" borderId="35" xfId="0" applyNumberFormat="1" applyFont="1" applyFill="1" applyBorder="1" applyAlignment="1">
      <alignment horizontal="center"/>
    </xf>
    <xf numFmtId="165" fontId="3" fillId="0" borderId="32" xfId="0" applyNumberFormat="1" applyFont="1" applyFill="1" applyBorder="1" applyAlignment="1">
      <alignment horizontal="center" wrapText="1"/>
    </xf>
    <xf numFmtId="165" fontId="3" fillId="0" borderId="6" xfId="0" applyNumberFormat="1" applyFont="1" applyFill="1" applyBorder="1" applyAlignment="1">
      <alignment horizontal="center"/>
    </xf>
    <xf numFmtId="166" fontId="19" fillId="0" borderId="4" xfId="2" applyNumberFormat="1" applyFont="1" applyFill="1" applyBorder="1" applyAlignment="1">
      <alignment horizontal="center"/>
    </xf>
    <xf numFmtId="0" fontId="24" fillId="3" borderId="0" xfId="0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center"/>
    </xf>
    <xf numFmtId="166" fontId="20" fillId="3" borderId="0" xfId="0" applyNumberFormat="1" applyFont="1" applyFill="1" applyBorder="1" applyAlignment="1">
      <alignment horizontal="center"/>
    </xf>
    <xf numFmtId="0" fontId="3" fillId="0" borderId="0" xfId="1" applyFont="1" applyFill="1" applyAlignment="1"/>
    <xf numFmtId="0" fontId="38" fillId="0" borderId="0" xfId="0" applyFont="1" applyFill="1"/>
    <xf numFmtId="0" fontId="31" fillId="0" borderId="0" xfId="1" applyFont="1" applyAlignment="1"/>
    <xf numFmtId="0" fontId="7" fillId="0" borderId="0" xfId="0" applyFont="1" applyFill="1" applyBorder="1"/>
    <xf numFmtId="166" fontId="44" fillId="0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>
      <alignment horizontal="right" vertical="center"/>
    </xf>
    <xf numFmtId="166" fontId="6" fillId="3" borderId="0" xfId="0" applyNumberFormat="1" applyFont="1" applyFill="1" applyBorder="1" applyAlignment="1">
      <alignment horizontal="center"/>
    </xf>
    <xf numFmtId="166" fontId="44" fillId="3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right"/>
    </xf>
    <xf numFmtId="0" fontId="14" fillId="0" borderId="2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4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13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5" fillId="3" borderId="8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1" fillId="0" borderId="26" xfId="0" applyFont="1" applyFill="1" applyBorder="1" applyAlignment="1"/>
    <xf numFmtId="0" fontId="9" fillId="0" borderId="26" xfId="0" applyFont="1" applyFill="1" applyBorder="1"/>
    <xf numFmtId="0" fontId="32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49" fontId="46" fillId="0" borderId="0" xfId="1" applyNumberFormat="1" applyFont="1" applyFill="1" applyBorder="1" applyAlignment="1">
      <alignment vertical="justify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49" fontId="46" fillId="3" borderId="29" xfId="1" applyNumberFormat="1" applyFont="1" applyFill="1" applyBorder="1" applyAlignment="1">
      <alignment vertical="justify"/>
    </xf>
    <xf numFmtId="0" fontId="15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left"/>
    </xf>
    <xf numFmtId="0" fontId="31" fillId="0" borderId="8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 vertical="center"/>
    </xf>
    <xf numFmtId="0" fontId="35" fillId="0" borderId="4" xfId="0" applyFont="1" applyFill="1" applyBorder="1"/>
    <xf numFmtId="0" fontId="35" fillId="0" borderId="8" xfId="0" applyFont="1" applyFill="1" applyBorder="1"/>
    <xf numFmtId="0" fontId="31" fillId="0" borderId="1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/>
    </xf>
    <xf numFmtId="0" fontId="31" fillId="0" borderId="15" xfId="0" applyFont="1" applyFill="1" applyBorder="1" applyAlignment="1">
      <alignment vertical="center"/>
    </xf>
    <xf numFmtId="0" fontId="35" fillId="0" borderId="8" xfId="0" applyFont="1" applyFill="1" applyBorder="1" applyAlignment="1"/>
    <xf numFmtId="0" fontId="31" fillId="0" borderId="4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49" fontId="7" fillId="3" borderId="29" xfId="1" applyNumberFormat="1" applyFont="1" applyFill="1" applyBorder="1" applyAlignment="1">
      <alignment vertical="justify"/>
    </xf>
    <xf numFmtId="49" fontId="7" fillId="0" borderId="37" xfId="1" applyNumberFormat="1" applyFont="1" applyBorder="1" applyAlignment="1">
      <alignment horizontal="center" vertical="center"/>
    </xf>
    <xf numFmtId="0" fontId="7" fillId="0" borderId="0" xfId="1" applyFont="1" applyBorder="1"/>
    <xf numFmtId="0" fontId="14" fillId="0" borderId="2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5" fillId="0" borderId="8" xfId="0" applyFont="1" applyFill="1" applyBorder="1"/>
    <xf numFmtId="0" fontId="31" fillId="0" borderId="4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35" fillId="0" borderId="8" xfId="0" applyFont="1" applyFill="1" applyBorder="1"/>
    <xf numFmtId="0" fontId="14" fillId="0" borderId="24" xfId="0" applyFont="1" applyFill="1" applyBorder="1" applyAlignment="1">
      <alignment horizontal="center" vertical="center"/>
    </xf>
    <xf numFmtId="0" fontId="55" fillId="3" borderId="0" xfId="0" applyFont="1" applyFill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3" fillId="3" borderId="0" xfId="0" applyFont="1" applyFill="1" applyAlignment="1">
      <alignment horizontal="left" wrapText="1"/>
    </xf>
    <xf numFmtId="0" fontId="54" fillId="0" borderId="0" xfId="1" applyFont="1" applyFill="1" applyAlignment="1">
      <alignment horizontal="center"/>
    </xf>
    <xf numFmtId="0" fontId="48" fillId="3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left"/>
    </xf>
    <xf numFmtId="0" fontId="31" fillId="0" borderId="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right"/>
    </xf>
    <xf numFmtId="0" fontId="22" fillId="0" borderId="25" xfId="0" applyFont="1" applyFill="1" applyBorder="1" applyAlignment="1">
      <alignment horizontal="right"/>
    </xf>
    <xf numFmtId="0" fontId="22" fillId="0" borderId="26" xfId="0" applyFont="1" applyFill="1" applyBorder="1" applyAlignment="1">
      <alignment horizontal="right"/>
    </xf>
    <xf numFmtId="0" fontId="12" fillId="0" borderId="23" xfId="0" applyFont="1" applyFill="1" applyBorder="1" applyAlignment="1">
      <alignment horizontal="right" vertical="center"/>
    </xf>
    <xf numFmtId="0" fontId="12" fillId="0" borderId="25" xfId="0" applyFont="1" applyFill="1" applyBorder="1" applyAlignment="1">
      <alignment horizontal="right" vertical="center"/>
    </xf>
    <xf numFmtId="0" fontId="12" fillId="0" borderId="26" xfId="0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horizontal="right" vertical="center"/>
    </xf>
    <xf numFmtId="0" fontId="24" fillId="0" borderId="25" xfId="0" applyFont="1" applyFill="1" applyBorder="1" applyAlignment="1">
      <alignment horizontal="right" vertical="center"/>
    </xf>
    <xf numFmtId="0" fontId="24" fillId="0" borderId="26" xfId="0" applyFont="1" applyFill="1" applyBorder="1" applyAlignment="1">
      <alignment horizontal="right" vertical="center"/>
    </xf>
    <xf numFmtId="0" fontId="35" fillId="0" borderId="8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/>
    <xf numFmtId="0" fontId="31" fillId="0" borderId="4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35" fillId="0" borderId="1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right"/>
    </xf>
    <xf numFmtId="0" fontId="41" fillId="0" borderId="4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0" fillId="0" borderId="26" xfId="0" applyFill="1" applyBorder="1" applyAlignment="1"/>
    <xf numFmtId="0" fontId="15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/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right"/>
    </xf>
    <xf numFmtId="0" fontId="43" fillId="0" borderId="25" xfId="0" applyFont="1" applyFill="1" applyBorder="1" applyAlignment="1">
      <alignment horizontal="right"/>
    </xf>
    <xf numFmtId="0" fontId="43" fillId="0" borderId="26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431656</xdr:colOff>
      <xdr:row>37</xdr:row>
      <xdr:rowOff>38877</xdr:rowOff>
    </xdr:from>
    <xdr:to>
      <xdr:col>2</xdr:col>
      <xdr:colOff>2196582</xdr:colOff>
      <xdr:row>39</xdr:row>
      <xdr:rowOff>239476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3931" y="15402702"/>
          <a:ext cx="1764926" cy="71494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134893</xdr:colOff>
      <xdr:row>50</xdr:row>
      <xdr:rowOff>142874</xdr:rowOff>
    </xdr:from>
    <xdr:to>
      <xdr:col>7</xdr:col>
      <xdr:colOff>11906</xdr:colOff>
      <xdr:row>54</xdr:row>
      <xdr:rowOff>39489</xdr:rowOff>
    </xdr:to>
    <xdr:pic>
      <xdr:nvPicPr>
        <xdr:cNvPr id="10" name="Picture 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8862" y="12168187"/>
          <a:ext cx="865232" cy="706240"/>
        </a:xfrm>
        <a:prstGeom prst="rect">
          <a:avLst/>
        </a:prstGeom>
        <a:noFill/>
      </xdr:spPr>
    </xdr:pic>
    <xdr:clientData/>
  </xdr:twoCellAnchor>
  <xdr:twoCellAnchor>
    <xdr:from>
      <xdr:col>13</xdr:col>
      <xdr:colOff>219272</xdr:colOff>
      <xdr:row>51</xdr:row>
      <xdr:rowOff>35718</xdr:rowOff>
    </xdr:from>
    <xdr:to>
      <xdr:col>16</xdr:col>
      <xdr:colOff>500061</xdr:colOff>
      <xdr:row>54</xdr:row>
      <xdr:rowOff>11204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0803" y="12263437"/>
          <a:ext cx="1911946" cy="58270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535781</xdr:colOff>
      <xdr:row>84</xdr:row>
      <xdr:rowOff>46037</xdr:rowOff>
    </xdr:from>
    <xdr:to>
      <xdr:col>17</xdr:col>
      <xdr:colOff>65919</xdr:colOff>
      <xdr:row>86</xdr:row>
      <xdr:rowOff>166687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77312" y="32800131"/>
          <a:ext cx="1685170" cy="501650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63500</xdr:colOff>
      <xdr:row>84</xdr:row>
      <xdr:rowOff>63500</xdr:rowOff>
    </xdr:from>
    <xdr:to>
      <xdr:col>13</xdr:col>
      <xdr:colOff>204293</xdr:colOff>
      <xdr:row>88</xdr:row>
      <xdr:rowOff>185302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16825" y="8807450"/>
          <a:ext cx="883743" cy="1229084"/>
        </a:xfrm>
        <a:prstGeom prst="rect">
          <a:avLst/>
        </a:prstGeom>
      </xdr:spPr>
    </xdr:pic>
    <xdr:clientData/>
  </xdr:twoCellAnchor>
  <xdr:twoCellAnchor>
    <xdr:from>
      <xdr:col>0</xdr:col>
      <xdr:colOff>166688</xdr:colOff>
      <xdr:row>0</xdr:row>
      <xdr:rowOff>47625</xdr:rowOff>
    </xdr:from>
    <xdr:to>
      <xdr:col>1</xdr:col>
      <xdr:colOff>988219</xdr:colOff>
      <xdr:row>3</xdr:row>
      <xdr:rowOff>156703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20877" b="21228"/>
        <a:stretch>
          <a:fillRect/>
        </a:stretch>
      </xdr:blipFill>
      <xdr:spPr bwMode="auto">
        <a:xfrm>
          <a:off x="166688" y="47625"/>
          <a:ext cx="1035844" cy="83535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166688</xdr:colOff>
      <xdr:row>55</xdr:row>
      <xdr:rowOff>47625</xdr:rowOff>
    </xdr:from>
    <xdr:to>
      <xdr:col>1</xdr:col>
      <xdr:colOff>988219</xdr:colOff>
      <xdr:row>58</xdr:row>
      <xdr:rowOff>156703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20877" b="21228"/>
        <a:stretch>
          <a:fillRect/>
        </a:stretch>
      </xdr:blipFill>
      <xdr:spPr bwMode="auto">
        <a:xfrm>
          <a:off x="166688" y="19466719"/>
          <a:ext cx="1035844" cy="83535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535781</xdr:colOff>
      <xdr:row>121</xdr:row>
      <xdr:rowOff>178594</xdr:rowOff>
    </xdr:from>
    <xdr:ext cx="1685170" cy="773905"/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072562" y="29991844"/>
          <a:ext cx="1685170" cy="773905"/>
        </a:xfrm>
        <a:prstGeom prst="rect">
          <a:avLst/>
        </a:prstGeom>
      </xdr:spPr>
    </xdr:pic>
    <xdr:clientData/>
  </xdr:oneCellAnchor>
  <xdr:oneCellAnchor>
    <xdr:from>
      <xdr:col>11</xdr:col>
      <xdr:colOff>63500</xdr:colOff>
      <xdr:row>122</xdr:row>
      <xdr:rowOff>63500</xdr:rowOff>
    </xdr:from>
    <xdr:ext cx="986136" cy="895709"/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59688" y="21792406"/>
          <a:ext cx="986136" cy="895709"/>
        </a:xfrm>
        <a:prstGeom prst="rect">
          <a:avLst/>
        </a:prstGeom>
      </xdr:spPr>
    </xdr:pic>
    <xdr:clientData/>
  </xdr:oneCellAnchor>
  <xdr:twoCellAnchor>
    <xdr:from>
      <xdr:col>0</xdr:col>
      <xdr:colOff>166688</xdr:colOff>
      <xdr:row>89</xdr:row>
      <xdr:rowOff>47625</xdr:rowOff>
    </xdr:from>
    <xdr:to>
      <xdr:col>1</xdr:col>
      <xdr:colOff>988219</xdr:colOff>
      <xdr:row>92</xdr:row>
      <xdr:rowOff>156703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20877" b="21228"/>
        <a:stretch>
          <a:fillRect/>
        </a:stretch>
      </xdr:blipFill>
      <xdr:spPr bwMode="auto">
        <a:xfrm>
          <a:off x="166688" y="13084969"/>
          <a:ext cx="1035844" cy="83535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166688</xdr:colOff>
      <xdr:row>127</xdr:row>
      <xdr:rowOff>95250</xdr:rowOff>
    </xdr:from>
    <xdr:to>
      <xdr:col>1</xdr:col>
      <xdr:colOff>988219</xdr:colOff>
      <xdr:row>131</xdr:row>
      <xdr:rowOff>35719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20877" b="21228"/>
        <a:stretch>
          <a:fillRect/>
        </a:stretch>
      </xdr:blipFill>
      <xdr:spPr bwMode="auto">
        <a:xfrm>
          <a:off x="166688" y="28610719"/>
          <a:ext cx="1035844" cy="8096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535781</xdr:colOff>
      <xdr:row>176</xdr:row>
      <xdr:rowOff>46037</xdr:rowOff>
    </xdr:from>
    <xdr:ext cx="1685170" cy="501650"/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977312" y="34109818"/>
          <a:ext cx="1685170" cy="501650"/>
        </a:xfrm>
        <a:prstGeom prst="rect">
          <a:avLst/>
        </a:prstGeom>
      </xdr:spPr>
    </xdr:pic>
    <xdr:clientData/>
  </xdr:oneCellAnchor>
  <xdr:oneCellAnchor>
    <xdr:from>
      <xdr:col>10</xdr:col>
      <xdr:colOff>63500</xdr:colOff>
      <xdr:row>176</xdr:row>
      <xdr:rowOff>63500</xdr:rowOff>
    </xdr:from>
    <xdr:ext cx="986136" cy="895709"/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59688" y="34127281"/>
          <a:ext cx="986136" cy="89570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71294</xdr:colOff>
      <xdr:row>50</xdr:row>
      <xdr:rowOff>34847</xdr:rowOff>
    </xdr:from>
    <xdr:to>
      <xdr:col>9</xdr:col>
      <xdr:colOff>220701</xdr:colOff>
      <xdr:row>54</xdr:row>
      <xdr:rowOff>128176</xdr:rowOff>
    </xdr:to>
    <xdr:pic>
      <xdr:nvPicPr>
        <xdr:cNvPr id="7" name="Picture 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2239" y="12591585"/>
          <a:ext cx="916054" cy="883208"/>
        </a:xfrm>
        <a:prstGeom prst="rect">
          <a:avLst/>
        </a:prstGeom>
        <a:noFill/>
      </xdr:spPr>
    </xdr:pic>
    <xdr:clientData/>
  </xdr:twoCellAnchor>
  <xdr:twoCellAnchor>
    <xdr:from>
      <xdr:col>12</xdr:col>
      <xdr:colOff>192844</xdr:colOff>
      <xdr:row>50</xdr:row>
      <xdr:rowOff>174238</xdr:rowOff>
    </xdr:from>
    <xdr:to>
      <xdr:col>16</xdr:col>
      <xdr:colOff>209494</xdr:colOff>
      <xdr:row>53</xdr:row>
      <xdr:rowOff>85548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70405" y="12730976"/>
          <a:ext cx="2061040" cy="503718"/>
        </a:xfrm>
        <a:prstGeom prst="rect">
          <a:avLst/>
        </a:prstGeom>
        <a:noFill/>
      </xdr:spPr>
    </xdr:pic>
    <xdr:clientData/>
  </xdr:twoCellAnchor>
  <xdr:twoCellAnchor>
    <xdr:from>
      <xdr:col>14</xdr:col>
      <xdr:colOff>336451</xdr:colOff>
      <xdr:row>84</xdr:row>
      <xdr:rowOff>58080</xdr:rowOff>
    </xdr:from>
    <xdr:to>
      <xdr:col>17</xdr:col>
      <xdr:colOff>95781</xdr:colOff>
      <xdr:row>89</xdr:row>
      <xdr:rowOff>125847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89744" y="23417562"/>
          <a:ext cx="1350702" cy="1055114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224528</xdr:colOff>
      <xdr:row>85</xdr:row>
      <xdr:rowOff>17901</xdr:rowOff>
    </xdr:from>
    <xdr:to>
      <xdr:col>13</xdr:col>
      <xdr:colOff>11616</xdr:colOff>
      <xdr:row>89</xdr:row>
      <xdr:rowOff>76312</xdr:rowOff>
    </xdr:to>
    <xdr:pic>
      <xdr:nvPicPr>
        <xdr:cNvPr id="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35443" y="20101712"/>
          <a:ext cx="971905" cy="848289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166688</xdr:colOff>
      <xdr:row>0</xdr:row>
      <xdr:rowOff>47625</xdr:rowOff>
    </xdr:from>
    <xdr:to>
      <xdr:col>1</xdr:col>
      <xdr:colOff>988219</xdr:colOff>
      <xdr:row>3</xdr:row>
      <xdr:rowOff>156703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877" b="21228"/>
        <a:stretch>
          <a:fillRect/>
        </a:stretch>
      </xdr:blipFill>
      <xdr:spPr bwMode="auto">
        <a:xfrm>
          <a:off x="166688" y="47625"/>
          <a:ext cx="1031081" cy="82345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166688</xdr:colOff>
      <xdr:row>55</xdr:row>
      <xdr:rowOff>47625</xdr:rowOff>
    </xdr:from>
    <xdr:to>
      <xdr:col>1</xdr:col>
      <xdr:colOff>988219</xdr:colOff>
      <xdr:row>58</xdr:row>
      <xdr:rowOff>156703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877" b="21228"/>
        <a:stretch>
          <a:fillRect/>
        </a:stretch>
      </xdr:blipFill>
      <xdr:spPr bwMode="auto">
        <a:xfrm>
          <a:off x="166688" y="47625"/>
          <a:ext cx="1111927" cy="875724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171880</xdr:colOff>
      <xdr:row>45</xdr:row>
      <xdr:rowOff>171881</xdr:rowOff>
    </xdr:from>
    <xdr:to>
      <xdr:col>16</xdr:col>
      <xdr:colOff>414144</xdr:colOff>
      <xdr:row>48</xdr:row>
      <xdr:rowOff>55234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7398" y="10812003"/>
          <a:ext cx="1310923" cy="47576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182221</xdr:colOff>
      <xdr:row>45</xdr:row>
      <xdr:rowOff>40314</xdr:rowOff>
    </xdr:from>
    <xdr:to>
      <xdr:col>10</xdr:col>
      <xdr:colOff>370782</xdr:colOff>
      <xdr:row>50</xdr:row>
      <xdr:rowOff>313</xdr:rowOff>
    </xdr:to>
    <xdr:pic>
      <xdr:nvPicPr>
        <xdr:cNvPr id="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40636" y="10680436"/>
          <a:ext cx="955207" cy="94734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166688</xdr:colOff>
      <xdr:row>0</xdr:row>
      <xdr:rowOff>47625</xdr:rowOff>
    </xdr:from>
    <xdr:to>
      <xdr:col>1</xdr:col>
      <xdr:colOff>988219</xdr:colOff>
      <xdr:row>3</xdr:row>
      <xdr:rowOff>156703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877" b="21228"/>
        <a:stretch>
          <a:fillRect/>
        </a:stretch>
      </xdr:blipFill>
      <xdr:spPr bwMode="auto">
        <a:xfrm>
          <a:off x="166688" y="47625"/>
          <a:ext cx="1031081" cy="82345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278804</xdr:colOff>
      <xdr:row>117</xdr:row>
      <xdr:rowOff>175429</xdr:rowOff>
    </xdr:from>
    <xdr:to>
      <xdr:col>15</xdr:col>
      <xdr:colOff>404813</xdr:colOff>
      <xdr:row>120</xdr:row>
      <xdr:rowOff>142174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7460" y="30738773"/>
          <a:ext cx="1638103" cy="56205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908799</xdr:colOff>
      <xdr:row>117</xdr:row>
      <xdr:rowOff>0</xdr:rowOff>
    </xdr:from>
    <xdr:to>
      <xdr:col>8</xdr:col>
      <xdr:colOff>47626</xdr:colOff>
      <xdr:row>122</xdr:row>
      <xdr:rowOff>26016</xdr:rowOff>
    </xdr:to>
    <xdr:pic>
      <xdr:nvPicPr>
        <xdr:cNvPr id="16" name="Picture 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14237" y="30408867"/>
          <a:ext cx="508045" cy="102614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1123110</xdr:colOff>
      <xdr:row>44</xdr:row>
      <xdr:rowOff>130969</xdr:rowOff>
    </xdr:from>
    <xdr:to>
      <xdr:col>6</xdr:col>
      <xdr:colOff>571500</xdr:colOff>
      <xdr:row>47</xdr:row>
      <xdr:rowOff>223965</xdr:rowOff>
    </xdr:to>
    <xdr:pic>
      <xdr:nvPicPr>
        <xdr:cNvPr id="28" name="Picture 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14110" y="12465844"/>
          <a:ext cx="662828" cy="878809"/>
        </a:xfrm>
        <a:prstGeom prst="rect">
          <a:avLst/>
        </a:prstGeom>
        <a:noFill/>
      </xdr:spPr>
    </xdr:pic>
    <xdr:clientData/>
  </xdr:twoCellAnchor>
  <xdr:twoCellAnchor>
    <xdr:from>
      <xdr:col>12</xdr:col>
      <xdr:colOff>278805</xdr:colOff>
      <xdr:row>44</xdr:row>
      <xdr:rowOff>202080</xdr:rowOff>
    </xdr:from>
    <xdr:to>
      <xdr:col>15</xdr:col>
      <xdr:colOff>261938</xdr:colOff>
      <xdr:row>47</xdr:row>
      <xdr:rowOff>58830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7461" y="12536955"/>
          <a:ext cx="1495227" cy="642563"/>
        </a:xfrm>
        <a:prstGeom prst="rect">
          <a:avLst/>
        </a:prstGeom>
        <a:noFill/>
      </xdr:spPr>
    </xdr:pic>
    <xdr:clientData/>
  </xdr:twoCellAnchor>
  <xdr:oneCellAnchor>
    <xdr:from>
      <xdr:col>8</xdr:col>
      <xdr:colOff>289672</xdr:colOff>
      <xdr:row>83</xdr:row>
      <xdr:rowOff>178593</xdr:rowOff>
    </xdr:from>
    <xdr:ext cx="594885" cy="927696"/>
    <xdr:pic>
      <xdr:nvPicPr>
        <xdr:cNvPr id="54" name="Picture 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64328" y="20062031"/>
          <a:ext cx="594885" cy="927696"/>
        </a:xfrm>
        <a:prstGeom prst="rect">
          <a:avLst/>
        </a:prstGeom>
        <a:noFill/>
      </xdr:spPr>
    </xdr:pic>
    <xdr:clientData/>
  </xdr:oneCellAnchor>
  <xdr:twoCellAnchor>
    <xdr:from>
      <xdr:col>11</xdr:col>
      <xdr:colOff>124024</xdr:colOff>
      <xdr:row>84</xdr:row>
      <xdr:rowOff>35718</xdr:rowOff>
    </xdr:from>
    <xdr:to>
      <xdr:col>15</xdr:col>
      <xdr:colOff>292551</xdr:colOff>
      <xdr:row>86</xdr:row>
      <xdr:rowOff>177892</xdr:rowOff>
    </xdr:to>
    <xdr:pic>
      <xdr:nvPicPr>
        <xdr:cNvPr id="55" name="Picture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1680" y="20014406"/>
          <a:ext cx="2061621" cy="54698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218089</xdr:colOff>
      <xdr:row>218</xdr:row>
      <xdr:rowOff>107156</xdr:rowOff>
    </xdr:from>
    <xdr:to>
      <xdr:col>11</xdr:col>
      <xdr:colOff>23288</xdr:colOff>
      <xdr:row>223</xdr:row>
      <xdr:rowOff>154781</xdr:rowOff>
    </xdr:to>
    <xdr:pic>
      <xdr:nvPicPr>
        <xdr:cNvPr id="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2745" y="53828156"/>
          <a:ext cx="948199" cy="1059656"/>
        </a:xfrm>
        <a:prstGeom prst="rect">
          <a:avLst/>
        </a:prstGeom>
        <a:noFill/>
      </xdr:spPr>
    </xdr:pic>
    <xdr:clientData/>
  </xdr:twoCellAnchor>
  <xdr:twoCellAnchor>
    <xdr:from>
      <xdr:col>13</xdr:col>
      <xdr:colOff>535781</xdr:colOff>
      <xdr:row>218</xdr:row>
      <xdr:rowOff>95250</xdr:rowOff>
    </xdr:from>
    <xdr:to>
      <xdr:col>16</xdr:col>
      <xdr:colOff>258231</xdr:colOff>
      <xdr:row>221</xdr:row>
      <xdr:rowOff>20453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" y="52089844"/>
          <a:ext cx="1353606" cy="53242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166688</xdr:colOff>
      <xdr:row>0</xdr:row>
      <xdr:rowOff>47625</xdr:rowOff>
    </xdr:from>
    <xdr:to>
      <xdr:col>1</xdr:col>
      <xdr:colOff>988219</xdr:colOff>
      <xdr:row>3</xdr:row>
      <xdr:rowOff>156703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877" b="21228"/>
        <a:stretch>
          <a:fillRect/>
        </a:stretch>
      </xdr:blipFill>
      <xdr:spPr bwMode="auto">
        <a:xfrm>
          <a:off x="166688" y="47625"/>
          <a:ext cx="1107281" cy="88060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130970</xdr:colOff>
      <xdr:row>48</xdr:row>
      <xdr:rowOff>35719</xdr:rowOff>
    </xdr:from>
    <xdr:to>
      <xdr:col>1</xdr:col>
      <xdr:colOff>952501</xdr:colOff>
      <xdr:row>51</xdr:row>
      <xdr:rowOff>202407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877" b="21228"/>
        <a:stretch>
          <a:fillRect/>
        </a:stretch>
      </xdr:blipFill>
      <xdr:spPr bwMode="auto">
        <a:xfrm>
          <a:off x="130970" y="12894469"/>
          <a:ext cx="1035844" cy="89296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130970</xdr:colOff>
      <xdr:row>89</xdr:row>
      <xdr:rowOff>35719</xdr:rowOff>
    </xdr:from>
    <xdr:to>
      <xdr:col>1</xdr:col>
      <xdr:colOff>952501</xdr:colOff>
      <xdr:row>92</xdr:row>
      <xdr:rowOff>202407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877" b="21228"/>
        <a:stretch>
          <a:fillRect/>
        </a:stretch>
      </xdr:blipFill>
      <xdr:spPr bwMode="auto">
        <a:xfrm>
          <a:off x="130970" y="12894469"/>
          <a:ext cx="1035844" cy="89296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130970</xdr:colOff>
      <xdr:row>123</xdr:row>
      <xdr:rowOff>35719</xdr:rowOff>
    </xdr:from>
    <xdr:to>
      <xdr:col>1</xdr:col>
      <xdr:colOff>952501</xdr:colOff>
      <xdr:row>126</xdr:row>
      <xdr:rowOff>202407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877" b="21228"/>
        <a:stretch>
          <a:fillRect/>
        </a:stretch>
      </xdr:blipFill>
      <xdr:spPr bwMode="auto">
        <a:xfrm>
          <a:off x="130970" y="12894469"/>
          <a:ext cx="1035844" cy="89296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988218</xdr:colOff>
      <xdr:row>169</xdr:row>
      <xdr:rowOff>142873</xdr:rowOff>
    </xdr:from>
    <xdr:to>
      <xdr:col>6</xdr:col>
      <xdr:colOff>721979</xdr:colOff>
      <xdr:row>174</xdr:row>
      <xdr:rowOff>139439</xdr:rowOff>
    </xdr:to>
    <xdr:pic>
      <xdr:nvPicPr>
        <xdr:cNvPr id="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79218" y="42136217"/>
          <a:ext cx="948199" cy="1008597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381000</xdr:colOff>
      <xdr:row>169</xdr:row>
      <xdr:rowOff>190500</xdr:rowOff>
    </xdr:from>
    <xdr:to>
      <xdr:col>16</xdr:col>
      <xdr:colOff>103450</xdr:colOff>
      <xdr:row>173</xdr:row>
      <xdr:rowOff>187141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21196920">
          <a:off x="9132094" y="42183844"/>
          <a:ext cx="1353606" cy="80626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130970</xdr:colOff>
      <xdr:row>175</xdr:row>
      <xdr:rowOff>35719</xdr:rowOff>
    </xdr:from>
    <xdr:to>
      <xdr:col>1</xdr:col>
      <xdr:colOff>952501</xdr:colOff>
      <xdr:row>178</xdr:row>
      <xdr:rowOff>202407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877" b="21228"/>
        <a:stretch>
          <a:fillRect/>
        </a:stretch>
      </xdr:blipFill>
      <xdr:spPr bwMode="auto">
        <a:xfrm>
          <a:off x="130970" y="31658719"/>
          <a:ext cx="1035844" cy="89296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218089</xdr:colOff>
      <xdr:row>261</xdr:row>
      <xdr:rowOff>107156</xdr:rowOff>
    </xdr:from>
    <xdr:ext cx="948199" cy="1059656"/>
    <xdr:pic>
      <xdr:nvPicPr>
        <xdr:cNvPr id="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2745" y="53828156"/>
          <a:ext cx="948199" cy="1059656"/>
        </a:xfrm>
        <a:prstGeom prst="rect">
          <a:avLst/>
        </a:prstGeom>
        <a:noFill/>
      </xdr:spPr>
    </xdr:pic>
    <xdr:clientData/>
  </xdr:oneCellAnchor>
  <xdr:twoCellAnchor>
    <xdr:from>
      <xdr:col>14</xdr:col>
      <xdr:colOff>23812</xdr:colOff>
      <xdr:row>261</xdr:row>
      <xdr:rowOff>0</xdr:rowOff>
    </xdr:from>
    <xdr:to>
      <xdr:col>16</xdr:col>
      <xdr:colOff>305856</xdr:colOff>
      <xdr:row>263</xdr:row>
      <xdr:rowOff>127610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0" y="53721000"/>
          <a:ext cx="1353606" cy="532423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130970</xdr:colOff>
      <xdr:row>224</xdr:row>
      <xdr:rowOff>35719</xdr:rowOff>
    </xdr:from>
    <xdr:to>
      <xdr:col>1</xdr:col>
      <xdr:colOff>952501</xdr:colOff>
      <xdr:row>227</xdr:row>
      <xdr:rowOff>202407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877" b="21228"/>
        <a:stretch>
          <a:fillRect/>
        </a:stretch>
      </xdr:blipFill>
      <xdr:spPr bwMode="auto">
        <a:xfrm>
          <a:off x="130970" y="43231594"/>
          <a:ext cx="1035844" cy="89296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218089</xdr:colOff>
      <xdr:row>299</xdr:row>
      <xdr:rowOff>107156</xdr:rowOff>
    </xdr:from>
    <xdr:ext cx="948199" cy="1059656"/>
    <xdr:pic>
      <xdr:nvPicPr>
        <xdr:cNvPr id="5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2745" y="62888812"/>
          <a:ext cx="948199" cy="1059656"/>
        </a:xfrm>
        <a:prstGeom prst="rect">
          <a:avLst/>
        </a:prstGeom>
        <a:noFill/>
      </xdr:spPr>
    </xdr:pic>
    <xdr:clientData/>
  </xdr:oneCellAnchor>
  <xdr:twoCellAnchor>
    <xdr:from>
      <xdr:col>14</xdr:col>
      <xdr:colOff>23812</xdr:colOff>
      <xdr:row>299</xdr:row>
      <xdr:rowOff>0</xdr:rowOff>
    </xdr:from>
    <xdr:to>
      <xdr:col>16</xdr:col>
      <xdr:colOff>305856</xdr:colOff>
      <xdr:row>301</xdr:row>
      <xdr:rowOff>127610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0" y="62781656"/>
          <a:ext cx="1353606" cy="532423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130970</xdr:colOff>
      <xdr:row>267</xdr:row>
      <xdr:rowOff>35719</xdr:rowOff>
    </xdr:from>
    <xdr:to>
      <xdr:col>1</xdr:col>
      <xdr:colOff>952501</xdr:colOff>
      <xdr:row>270</xdr:row>
      <xdr:rowOff>202407</xdr:rowOff>
    </xdr:to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877" b="21228"/>
        <a:stretch>
          <a:fillRect/>
        </a:stretch>
      </xdr:blipFill>
      <xdr:spPr bwMode="auto">
        <a:xfrm>
          <a:off x="130970" y="54971157"/>
          <a:ext cx="1035844" cy="89296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97866</xdr:colOff>
      <xdr:row>22</xdr:row>
      <xdr:rowOff>130479</xdr:rowOff>
    </xdr:from>
    <xdr:to>
      <xdr:col>11</xdr:col>
      <xdr:colOff>260958</xdr:colOff>
      <xdr:row>27</xdr:row>
      <xdr:rowOff>136052</xdr:rowOff>
    </xdr:to>
    <xdr:pic>
      <xdr:nvPicPr>
        <xdr:cNvPr id="5" name="Picture 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7284" y="5754143"/>
          <a:ext cx="919873" cy="1023313"/>
        </a:xfrm>
        <a:prstGeom prst="rect">
          <a:avLst/>
        </a:prstGeom>
        <a:noFill/>
      </xdr:spPr>
    </xdr:pic>
    <xdr:clientData/>
  </xdr:twoCellAnchor>
  <xdr:twoCellAnchor>
    <xdr:from>
      <xdr:col>13</xdr:col>
      <xdr:colOff>127446</xdr:colOff>
      <xdr:row>23</xdr:row>
      <xdr:rowOff>30586</xdr:rowOff>
    </xdr:from>
    <xdr:to>
      <xdr:col>16</xdr:col>
      <xdr:colOff>221817</xdr:colOff>
      <xdr:row>27</xdr:row>
      <xdr:rowOff>149512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9569" y="9960072"/>
          <a:ext cx="1725364" cy="9018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166688</xdr:colOff>
      <xdr:row>0</xdr:row>
      <xdr:rowOff>47625</xdr:rowOff>
    </xdr:from>
    <xdr:to>
      <xdr:col>1</xdr:col>
      <xdr:colOff>988219</xdr:colOff>
      <xdr:row>3</xdr:row>
      <xdr:rowOff>156703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20877" b="21228"/>
        <a:stretch>
          <a:fillRect/>
        </a:stretch>
      </xdr:blipFill>
      <xdr:spPr bwMode="auto">
        <a:xfrm>
          <a:off x="166688" y="47625"/>
          <a:ext cx="1031081" cy="823453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9"/>
  <sheetViews>
    <sheetView view="pageBreakPreview" topLeftCell="A25" zoomScale="80" zoomScaleSheetLayoutView="80" workbookViewId="0">
      <selection activeCell="C30" sqref="C30"/>
    </sheetView>
  </sheetViews>
  <sheetFormatPr defaultColWidth="9.140625" defaultRowHeight="11.25"/>
  <cols>
    <col min="1" max="1" width="5.140625" style="7" customWidth="1"/>
    <col min="2" max="2" width="49" style="7" customWidth="1"/>
    <col min="3" max="3" width="42.42578125" style="7" customWidth="1"/>
    <col min="4" max="4" width="10.85546875" style="7" customWidth="1"/>
    <col min="5" max="5" width="48" style="7" customWidth="1"/>
    <col min="6" max="6" width="10.140625" style="7" customWidth="1"/>
    <col min="7" max="16384" width="9.140625" style="7"/>
  </cols>
  <sheetData>
    <row r="1" spans="1:26" ht="23.25">
      <c r="A1" s="220" t="s">
        <v>115</v>
      </c>
      <c r="B1" s="220"/>
      <c r="C1" s="220"/>
      <c r="D1" s="220"/>
      <c r="E1" s="220"/>
      <c r="F1" s="22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">
      <c r="A2" s="225"/>
      <c r="B2" s="225"/>
      <c r="C2" s="225"/>
      <c r="D2" s="225"/>
      <c r="E2" s="225"/>
      <c r="F2" s="225"/>
      <c r="G2" s="3"/>
      <c r="H2" s="3"/>
      <c r="I2" s="3"/>
      <c r="J2" s="3"/>
      <c r="K2" s="3"/>
      <c r="L2" s="3"/>
      <c r="M2" s="3"/>
      <c r="N2" s="3"/>
      <c r="Q2" s="3"/>
      <c r="R2" s="3"/>
      <c r="S2" s="3"/>
      <c r="T2" s="3"/>
      <c r="U2" s="3"/>
      <c r="V2" s="3"/>
      <c r="W2" s="3"/>
      <c r="X2" s="3"/>
    </row>
    <row r="3" spans="1:26" ht="18.75">
      <c r="A3" s="97"/>
      <c r="B3" s="25"/>
      <c r="C3" s="98"/>
      <c r="D3" s="221"/>
      <c r="E3" s="222"/>
      <c r="F3" s="25"/>
      <c r="G3" s="3"/>
      <c r="H3" s="3"/>
      <c r="I3" s="3"/>
      <c r="J3" s="3"/>
      <c r="K3" s="3"/>
      <c r="L3" s="3"/>
      <c r="M3" s="3"/>
      <c r="N3" s="3"/>
      <c r="Q3" s="3"/>
      <c r="R3" s="3"/>
      <c r="S3" s="3"/>
      <c r="T3" s="3"/>
      <c r="U3" s="3"/>
      <c r="V3" s="3"/>
      <c r="W3" s="3"/>
      <c r="X3" s="3"/>
    </row>
    <row r="4" spans="1:26" ht="21">
      <c r="A4" s="58"/>
      <c r="B4" s="99"/>
      <c r="C4" s="100"/>
      <c r="D4" s="16"/>
      <c r="E4" s="101"/>
      <c r="F4" s="82"/>
      <c r="G4" s="3"/>
      <c r="H4" s="3"/>
      <c r="I4" s="3"/>
      <c r="J4" s="3"/>
      <c r="K4" s="3"/>
      <c r="L4" s="3"/>
      <c r="M4" s="3"/>
      <c r="N4" s="3"/>
      <c r="Q4" s="3"/>
      <c r="R4" s="3"/>
      <c r="S4" s="3"/>
      <c r="T4" s="3"/>
      <c r="U4" s="3"/>
      <c r="V4" s="3"/>
      <c r="W4" s="3"/>
      <c r="X4" s="3"/>
    </row>
    <row r="5" spans="1:26" ht="15.75">
      <c r="A5" s="102"/>
      <c r="B5" s="226" t="s">
        <v>117</v>
      </c>
      <c r="C5" s="226"/>
      <c r="D5" s="226"/>
      <c r="E5" s="223" t="s">
        <v>418</v>
      </c>
      <c r="F5" s="223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3"/>
      <c r="V5" s="3"/>
      <c r="W5" s="3"/>
      <c r="X5" s="3"/>
    </row>
    <row r="6" spans="1:26" ht="20.25" thickBot="1">
      <c r="A6" s="224" t="s">
        <v>36</v>
      </c>
      <c r="B6" s="224"/>
      <c r="C6" s="224"/>
      <c r="D6" s="224"/>
      <c r="E6" s="224"/>
      <c r="F6" s="104"/>
    </row>
    <row r="7" spans="1:26" ht="19.5">
      <c r="A7" s="118" t="s">
        <v>37</v>
      </c>
      <c r="B7" s="119" t="s">
        <v>38</v>
      </c>
      <c r="C7" s="119" t="s">
        <v>40</v>
      </c>
      <c r="D7" s="119" t="s">
        <v>39</v>
      </c>
      <c r="E7" s="120" t="s">
        <v>2</v>
      </c>
      <c r="F7" s="105" t="s">
        <v>41</v>
      </c>
    </row>
    <row r="8" spans="1:26" ht="31.5">
      <c r="A8" s="121">
        <v>1</v>
      </c>
      <c r="B8" s="128" t="s">
        <v>80</v>
      </c>
      <c r="C8" s="107" t="s">
        <v>47</v>
      </c>
      <c r="D8" s="108" t="s">
        <v>55</v>
      </c>
      <c r="E8" s="107" t="s">
        <v>425</v>
      </c>
      <c r="F8" s="106" t="s">
        <v>57</v>
      </c>
    </row>
    <row r="9" spans="1:26" ht="33" customHeight="1">
      <c r="A9" s="121">
        <v>2</v>
      </c>
      <c r="B9" s="128" t="s">
        <v>419</v>
      </c>
      <c r="C9" s="108" t="s">
        <v>42</v>
      </c>
      <c r="D9" s="108" t="s">
        <v>55</v>
      </c>
      <c r="E9" s="107" t="s">
        <v>424</v>
      </c>
      <c r="F9" s="106" t="s">
        <v>57</v>
      </c>
    </row>
    <row r="10" spans="1:26" ht="18" customHeight="1">
      <c r="A10" s="121">
        <v>3</v>
      </c>
      <c r="B10" s="128" t="s">
        <v>82</v>
      </c>
      <c r="C10" s="108" t="s">
        <v>432</v>
      </c>
      <c r="D10" s="108" t="s">
        <v>55</v>
      </c>
      <c r="E10" s="107" t="s">
        <v>83</v>
      </c>
      <c r="F10" s="106" t="s">
        <v>57</v>
      </c>
    </row>
    <row r="11" spans="1:26" ht="15.75">
      <c r="A11" s="121">
        <v>4</v>
      </c>
      <c r="B11" s="128" t="s">
        <v>85</v>
      </c>
      <c r="C11" s="108" t="s">
        <v>81</v>
      </c>
      <c r="D11" s="108" t="s">
        <v>55</v>
      </c>
      <c r="E11" s="107" t="s">
        <v>86</v>
      </c>
      <c r="F11" s="106" t="s">
        <v>57</v>
      </c>
    </row>
    <row r="12" spans="1:26" ht="15.75">
      <c r="A12" s="121">
        <v>5</v>
      </c>
      <c r="B12" s="129" t="s">
        <v>101</v>
      </c>
      <c r="C12" s="108" t="s">
        <v>81</v>
      </c>
      <c r="D12" s="108" t="s">
        <v>55</v>
      </c>
      <c r="E12" s="107" t="s">
        <v>94</v>
      </c>
      <c r="F12" s="106" t="s">
        <v>57</v>
      </c>
    </row>
    <row r="13" spans="1:26" ht="15.75">
      <c r="A13" s="121">
        <v>6</v>
      </c>
      <c r="B13" s="128" t="s">
        <v>99</v>
      </c>
      <c r="C13" s="122" t="s">
        <v>9</v>
      </c>
      <c r="D13" s="108" t="s">
        <v>56</v>
      </c>
      <c r="E13" s="107" t="s">
        <v>92</v>
      </c>
      <c r="F13" s="106" t="s">
        <v>57</v>
      </c>
    </row>
    <row r="14" spans="1:26" ht="15.75">
      <c r="A14" s="121">
        <v>7</v>
      </c>
      <c r="B14" s="128" t="s">
        <v>95</v>
      </c>
      <c r="C14" s="108" t="s">
        <v>9</v>
      </c>
      <c r="D14" s="108" t="s">
        <v>56</v>
      </c>
      <c r="E14" s="107" t="s">
        <v>430</v>
      </c>
      <c r="F14" s="106" t="s">
        <v>57</v>
      </c>
    </row>
    <row r="15" spans="1:26" ht="15.75">
      <c r="A15" s="121">
        <v>8</v>
      </c>
      <c r="B15" s="128" t="s">
        <v>112</v>
      </c>
      <c r="C15" s="108" t="s">
        <v>87</v>
      </c>
      <c r="D15" s="108" t="s">
        <v>56</v>
      </c>
      <c r="E15" s="107" t="s">
        <v>83</v>
      </c>
      <c r="F15" s="106" t="s">
        <v>57</v>
      </c>
    </row>
    <row r="16" spans="1:26" ht="15.75">
      <c r="A16" s="121">
        <v>9</v>
      </c>
      <c r="B16" s="128" t="s">
        <v>88</v>
      </c>
      <c r="C16" s="108" t="s">
        <v>87</v>
      </c>
      <c r="D16" s="108" t="s">
        <v>56</v>
      </c>
      <c r="E16" s="107" t="s">
        <v>90</v>
      </c>
      <c r="F16" s="106" t="s">
        <v>57</v>
      </c>
    </row>
    <row r="17" spans="1:6" ht="15.75">
      <c r="A17" s="121">
        <v>10</v>
      </c>
      <c r="B17" s="128" t="s">
        <v>84</v>
      </c>
      <c r="C17" s="108" t="s">
        <v>87</v>
      </c>
      <c r="D17" s="108" t="s">
        <v>56</v>
      </c>
      <c r="E17" s="107" t="s">
        <v>83</v>
      </c>
      <c r="F17" s="106" t="s">
        <v>57</v>
      </c>
    </row>
    <row r="18" spans="1:6" s="8" customFormat="1" ht="15.75">
      <c r="A18" s="121">
        <v>11</v>
      </c>
      <c r="B18" s="130" t="s">
        <v>420</v>
      </c>
      <c r="C18" s="108" t="s">
        <v>87</v>
      </c>
      <c r="D18" s="108" t="s">
        <v>56</v>
      </c>
      <c r="E18" s="107" t="s">
        <v>86</v>
      </c>
      <c r="F18" s="106" t="s">
        <v>57</v>
      </c>
    </row>
    <row r="19" spans="1:6" s="12" customFormat="1" ht="16.5" customHeight="1">
      <c r="A19" s="121">
        <v>12</v>
      </c>
      <c r="B19" s="130" t="s">
        <v>111</v>
      </c>
      <c r="C19" s="108" t="s">
        <v>89</v>
      </c>
      <c r="D19" s="108" t="s">
        <v>56</v>
      </c>
      <c r="E19" s="107" t="s">
        <v>421</v>
      </c>
      <c r="F19" s="106" t="s">
        <v>57</v>
      </c>
    </row>
    <row r="20" spans="1:6" s="12" customFormat="1" ht="18" customHeight="1">
      <c r="A20" s="121">
        <v>13</v>
      </c>
      <c r="B20" s="130" t="s">
        <v>93</v>
      </c>
      <c r="C20" s="108" t="s">
        <v>89</v>
      </c>
      <c r="D20" s="108" t="s">
        <v>56</v>
      </c>
      <c r="E20" s="107" t="s">
        <v>94</v>
      </c>
      <c r="F20" s="106" t="s">
        <v>57</v>
      </c>
    </row>
    <row r="21" spans="1:6" s="8" customFormat="1" ht="21" customHeight="1">
      <c r="A21" s="121">
        <v>14</v>
      </c>
      <c r="B21" s="177" t="s">
        <v>431</v>
      </c>
      <c r="C21" s="108" t="s">
        <v>89</v>
      </c>
      <c r="D21" s="108" t="s">
        <v>56</v>
      </c>
      <c r="E21" s="107" t="s">
        <v>86</v>
      </c>
      <c r="F21" s="106" t="s">
        <v>57</v>
      </c>
    </row>
    <row r="22" spans="1:6" s="8" customFormat="1" ht="21.75" customHeight="1">
      <c r="A22" s="121">
        <v>15</v>
      </c>
      <c r="B22" s="128" t="s">
        <v>96</v>
      </c>
      <c r="C22" s="108" t="s">
        <v>89</v>
      </c>
      <c r="D22" s="108" t="s">
        <v>56</v>
      </c>
      <c r="E22" s="107" t="s">
        <v>86</v>
      </c>
      <c r="F22" s="106" t="s">
        <v>57</v>
      </c>
    </row>
    <row r="23" spans="1:6" s="8" customFormat="1" ht="25.5" customHeight="1">
      <c r="A23" s="121">
        <v>16</v>
      </c>
      <c r="B23" s="205" t="s">
        <v>428</v>
      </c>
      <c r="C23" s="108" t="s">
        <v>89</v>
      </c>
      <c r="D23" s="108" t="s">
        <v>56</v>
      </c>
      <c r="E23" s="107" t="s">
        <v>92</v>
      </c>
      <c r="F23" s="106" t="s">
        <v>57</v>
      </c>
    </row>
    <row r="24" spans="1:6" s="8" customFormat="1" ht="22.5" customHeight="1">
      <c r="A24" s="121">
        <v>17</v>
      </c>
      <c r="B24" s="128" t="s">
        <v>422</v>
      </c>
      <c r="C24" s="108" t="s">
        <v>89</v>
      </c>
      <c r="D24" s="108" t="s">
        <v>56</v>
      </c>
      <c r="E24" s="107" t="s">
        <v>423</v>
      </c>
      <c r="F24" s="106" t="s">
        <v>57</v>
      </c>
    </row>
    <row r="25" spans="1:6" s="8" customFormat="1" ht="24.75" customHeight="1">
      <c r="A25" s="121">
        <v>18</v>
      </c>
      <c r="B25" s="130" t="s">
        <v>100</v>
      </c>
      <c r="C25" s="108" t="s">
        <v>89</v>
      </c>
      <c r="D25" s="108" t="s">
        <v>56</v>
      </c>
      <c r="E25" s="107" t="s">
        <v>90</v>
      </c>
      <c r="F25" s="106" t="s">
        <v>57</v>
      </c>
    </row>
    <row r="26" spans="1:6" s="8" customFormat="1" ht="22.5" customHeight="1">
      <c r="A26" s="121">
        <v>19</v>
      </c>
      <c r="B26" s="130" t="s">
        <v>110</v>
      </c>
      <c r="C26" s="108" t="s">
        <v>89</v>
      </c>
      <c r="D26" s="108" t="s">
        <v>56</v>
      </c>
      <c r="E26" s="107" t="s">
        <v>83</v>
      </c>
      <c r="F26" s="106" t="s">
        <v>57</v>
      </c>
    </row>
    <row r="27" spans="1:6" s="8" customFormat="1" ht="26.25" customHeight="1">
      <c r="A27" s="121">
        <v>20</v>
      </c>
      <c r="B27" s="130" t="s">
        <v>426</v>
      </c>
      <c r="C27" s="108" t="s">
        <v>89</v>
      </c>
      <c r="D27" s="108" t="s">
        <v>56</v>
      </c>
      <c r="E27" s="107" t="s">
        <v>92</v>
      </c>
      <c r="F27" s="106" t="s">
        <v>57</v>
      </c>
    </row>
    <row r="28" spans="1:6" ht="22.5" customHeight="1">
      <c r="A28" s="121">
        <v>21</v>
      </c>
      <c r="B28" s="128" t="s">
        <v>427</v>
      </c>
      <c r="C28" s="108" t="s">
        <v>89</v>
      </c>
      <c r="D28" s="108" t="s">
        <v>56</v>
      </c>
      <c r="E28" s="107" t="s">
        <v>423</v>
      </c>
      <c r="F28" s="106" t="s">
        <v>57</v>
      </c>
    </row>
    <row r="29" spans="1:6" s="8" customFormat="1" ht="21.75" customHeight="1">
      <c r="A29" s="121">
        <v>22</v>
      </c>
      <c r="B29" s="128" t="s">
        <v>97</v>
      </c>
      <c r="C29" s="108" t="s">
        <v>89</v>
      </c>
      <c r="D29" s="108" t="s">
        <v>56</v>
      </c>
      <c r="E29" s="107" t="s">
        <v>421</v>
      </c>
      <c r="F29" s="106" t="s">
        <v>57</v>
      </c>
    </row>
    <row r="30" spans="1:6" ht="23.25" customHeight="1">
      <c r="A30" s="121">
        <v>23</v>
      </c>
      <c r="B30" s="177" t="s">
        <v>429</v>
      </c>
      <c r="C30" s="108" t="s">
        <v>89</v>
      </c>
      <c r="D30" s="108" t="s">
        <v>56</v>
      </c>
      <c r="E30" s="107" t="s">
        <v>92</v>
      </c>
      <c r="F30" s="106" t="s">
        <v>57</v>
      </c>
    </row>
    <row r="31" spans="1:6" s="8" customFormat="1" ht="21.75" customHeight="1">
      <c r="A31" s="121">
        <v>24</v>
      </c>
      <c r="B31" s="130" t="s">
        <v>433</v>
      </c>
      <c r="C31" s="108" t="s">
        <v>89</v>
      </c>
      <c r="D31" s="108" t="s">
        <v>56</v>
      </c>
      <c r="E31" s="107" t="s">
        <v>94</v>
      </c>
      <c r="F31" s="106" t="s">
        <v>57</v>
      </c>
    </row>
    <row r="32" spans="1:6" s="8" customFormat="1" ht="21.75" customHeight="1">
      <c r="A32" s="173">
        <v>25</v>
      </c>
      <c r="B32" s="128" t="s">
        <v>103</v>
      </c>
      <c r="C32" s="108" t="s">
        <v>89</v>
      </c>
      <c r="D32" s="108" t="s">
        <v>56</v>
      </c>
      <c r="E32" s="107" t="s">
        <v>94</v>
      </c>
      <c r="F32" s="106" t="s">
        <v>57</v>
      </c>
    </row>
    <row r="33" spans="1:6" s="8" customFormat="1" ht="21.75" customHeight="1">
      <c r="A33" s="121">
        <v>26</v>
      </c>
      <c r="B33" s="128" t="s">
        <v>104</v>
      </c>
      <c r="C33" s="108" t="s">
        <v>89</v>
      </c>
      <c r="D33" s="108" t="s">
        <v>56</v>
      </c>
      <c r="E33" s="107" t="s">
        <v>105</v>
      </c>
      <c r="F33" s="106" t="s">
        <v>57</v>
      </c>
    </row>
    <row r="34" spans="1:6" s="8" customFormat="1" ht="21.75" customHeight="1">
      <c r="A34" s="121">
        <v>27</v>
      </c>
      <c r="B34" s="128" t="s">
        <v>97</v>
      </c>
      <c r="C34" s="108" t="s">
        <v>102</v>
      </c>
      <c r="D34" s="108" t="s">
        <v>56</v>
      </c>
      <c r="E34" s="107" t="s">
        <v>98</v>
      </c>
      <c r="F34" s="106" t="s">
        <v>57</v>
      </c>
    </row>
    <row r="35" spans="1:6" s="8" customFormat="1" ht="21.75" customHeight="1">
      <c r="A35" s="121">
        <v>28</v>
      </c>
      <c r="B35" s="128" t="s">
        <v>88</v>
      </c>
      <c r="C35" s="108" t="s">
        <v>89</v>
      </c>
      <c r="D35" s="108" t="s">
        <v>56</v>
      </c>
      <c r="E35" s="107" t="s">
        <v>90</v>
      </c>
      <c r="F35" s="106" t="s">
        <v>57</v>
      </c>
    </row>
    <row r="36" spans="1:6" s="8" customFormat="1" ht="21.75" customHeight="1">
      <c r="A36" s="131">
        <v>29</v>
      </c>
      <c r="B36" s="128" t="s">
        <v>91</v>
      </c>
      <c r="C36" s="108" t="s">
        <v>89</v>
      </c>
      <c r="D36" s="108" t="s">
        <v>56</v>
      </c>
      <c r="E36" s="107" t="s">
        <v>90</v>
      </c>
      <c r="F36" s="106" t="s">
        <v>57</v>
      </c>
    </row>
    <row r="37" spans="1:6" s="8" customFormat="1" ht="21.75" customHeight="1">
      <c r="A37" s="173"/>
      <c r="B37" s="174"/>
      <c r="C37" s="175"/>
      <c r="D37" s="175"/>
      <c r="E37" s="176"/>
      <c r="F37" s="206"/>
    </row>
    <row r="38" spans="1:6" ht="23.25" customHeight="1">
      <c r="A38" s="124"/>
      <c r="B38" s="125"/>
      <c r="C38" s="123"/>
      <c r="D38" s="123"/>
      <c r="E38" s="126"/>
      <c r="F38" s="207"/>
    </row>
    <row r="39" spans="1:6" ht="21.75" customHeight="1">
      <c r="A39" s="90" t="s">
        <v>106</v>
      </c>
      <c r="B39" s="109"/>
      <c r="C39" s="90"/>
      <c r="D39" s="90"/>
      <c r="E39" s="127" t="s">
        <v>70</v>
      </c>
      <c r="F39" s="103"/>
    </row>
    <row r="40" spans="1:6" ht="33" customHeight="1">
      <c r="A40" s="92" t="s">
        <v>107</v>
      </c>
      <c r="B40" s="109"/>
      <c r="C40" s="90"/>
      <c r="D40" s="90"/>
      <c r="E40" s="110" t="s">
        <v>108</v>
      </c>
      <c r="F40" s="103"/>
    </row>
    <row r="41" spans="1:6" ht="12" customHeight="1">
      <c r="A41" s="8"/>
    </row>
    <row r="42" spans="1:6" ht="12" customHeight="1">
      <c r="A42" s="8"/>
    </row>
    <row r="43" spans="1:6" ht="12" customHeight="1">
      <c r="A43" s="8"/>
    </row>
    <row r="44" spans="1:6" ht="12" customHeight="1">
      <c r="A44" s="8"/>
    </row>
    <row r="45" spans="1:6" ht="12" customHeight="1">
      <c r="A45" s="8"/>
    </row>
    <row r="46" spans="1:6" ht="12" customHeight="1">
      <c r="A46" s="8"/>
    </row>
    <row r="47" spans="1:6" ht="12" customHeight="1">
      <c r="A47" s="8"/>
    </row>
    <row r="48" spans="1:6" ht="12" customHeight="1">
      <c r="A48" s="8"/>
    </row>
    <row r="49" spans="1:1" ht="12" customHeight="1">
      <c r="A49" s="8"/>
    </row>
    <row r="50" spans="1:1" ht="12" customHeight="1">
      <c r="A50" s="8"/>
    </row>
    <row r="51" spans="1:1" ht="12" customHeight="1">
      <c r="A51" s="8"/>
    </row>
    <row r="52" spans="1:1" ht="12" customHeight="1">
      <c r="A52" s="8"/>
    </row>
    <row r="53" spans="1:1" ht="12" customHeight="1">
      <c r="A53" s="8"/>
    </row>
    <row r="54" spans="1:1" ht="12" customHeight="1">
      <c r="A54" s="8"/>
    </row>
    <row r="55" spans="1:1" ht="12" customHeight="1">
      <c r="A55" s="8"/>
    </row>
    <row r="56" spans="1:1" ht="12" customHeight="1">
      <c r="A56" s="8"/>
    </row>
    <row r="57" spans="1:1" ht="12" customHeight="1">
      <c r="A57" s="8"/>
    </row>
    <row r="58" spans="1:1" ht="12" customHeight="1">
      <c r="A58" s="8"/>
    </row>
    <row r="59" spans="1:1" ht="12" customHeight="1"/>
    <row r="60" spans="1:1" ht="12" customHeight="1"/>
    <row r="61" spans="1:1" ht="12" customHeight="1"/>
    <row r="62" spans="1:1" ht="12" customHeight="1"/>
    <row r="63" spans="1:1" ht="12" customHeight="1"/>
    <row r="64" spans="1:1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</sheetData>
  <mergeCells count="6">
    <mergeCell ref="A1:F1"/>
    <mergeCell ref="D3:E3"/>
    <mergeCell ref="E5:F5"/>
    <mergeCell ref="A6:E6"/>
    <mergeCell ref="A2:F2"/>
    <mergeCell ref="B5:D5"/>
  </mergeCells>
  <phoneticPr fontId="0" type="noConversion"/>
  <pageMargins left="0.23622047244094491" right="0" top="0.51181102362204722" bottom="0.55118110236220474" header="0.31496062992125984" footer="0.31496062992125984"/>
  <pageSetup paperSize="9" scale="60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81"/>
  <sheetViews>
    <sheetView view="pageBreakPreview" zoomScale="80" zoomScaleSheetLayoutView="80" workbookViewId="0">
      <selection activeCell="L162" sqref="L162"/>
    </sheetView>
  </sheetViews>
  <sheetFormatPr defaultColWidth="9.140625" defaultRowHeight="15"/>
  <cols>
    <col min="1" max="1" width="3.140625" style="57" customWidth="1"/>
    <col min="2" max="2" width="17.7109375" style="1" customWidth="1"/>
    <col min="3" max="3" width="25.85546875" style="1" customWidth="1"/>
    <col min="4" max="4" width="6.42578125" style="1" bestFit="1" customWidth="1"/>
    <col min="5" max="5" width="6" style="1" customWidth="1"/>
    <col min="6" max="6" width="18.42578125" style="1" customWidth="1"/>
    <col min="7" max="7" width="14.85546875" style="1" customWidth="1"/>
    <col min="8" max="12" width="5.7109375" style="1" customWidth="1"/>
    <col min="13" max="13" width="7" style="1" customWidth="1"/>
    <col min="14" max="14" width="8.42578125" style="1" bestFit="1" customWidth="1"/>
    <col min="15" max="15" width="7.42578125" style="1" customWidth="1"/>
    <col min="16" max="16" width="8.5703125" style="1" customWidth="1"/>
    <col min="17" max="17" width="7.85546875" style="1" customWidth="1"/>
    <col min="18" max="22" width="5" style="1" customWidth="1"/>
    <col min="23" max="23" width="8.7109375" style="1" customWidth="1"/>
    <col min="24" max="24" width="6.7109375" style="1" customWidth="1"/>
    <col min="25" max="25" width="9" style="1" customWidth="1"/>
    <col min="26" max="26" width="7.85546875" style="1" customWidth="1"/>
    <col min="27" max="16384" width="9.140625" style="1"/>
  </cols>
  <sheetData>
    <row r="1" spans="1:29" ht="20.25">
      <c r="A1" s="277" t="s">
        <v>115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9" ht="20.25">
      <c r="A2" s="58"/>
      <c r="B2" s="3"/>
      <c r="C2" s="25"/>
      <c r="D2" s="2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80"/>
      <c r="Q2" s="25"/>
      <c r="R2" s="15"/>
      <c r="S2" s="15"/>
      <c r="T2" s="15"/>
      <c r="U2" s="15"/>
      <c r="V2" s="3"/>
      <c r="W2" s="3"/>
      <c r="X2" s="3"/>
      <c r="Y2" s="3"/>
      <c r="Z2" s="3"/>
    </row>
    <row r="3" spans="1:29" s="25" customFormat="1" ht="15.75">
      <c r="A3" s="58"/>
      <c r="B3" s="15"/>
      <c r="C3" s="278" t="s">
        <v>117</v>
      </c>
      <c r="D3" s="278"/>
      <c r="E3" s="278"/>
      <c r="F3" s="15"/>
      <c r="G3" s="15"/>
      <c r="H3" s="15"/>
      <c r="I3" s="15"/>
      <c r="J3" s="15"/>
      <c r="K3" s="15"/>
      <c r="L3" s="15"/>
      <c r="M3" s="15"/>
      <c r="N3" s="15"/>
      <c r="O3" s="15"/>
      <c r="P3" s="75" t="s">
        <v>75</v>
      </c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9" ht="20.25" customHeight="1" thickBot="1">
      <c r="A4" s="58"/>
      <c r="C4" s="93"/>
      <c r="D4" s="93"/>
      <c r="E4" s="93"/>
      <c r="F4" s="15"/>
      <c r="G4" s="15"/>
      <c r="H4" s="15"/>
      <c r="I4" s="15"/>
      <c r="J4" s="15"/>
      <c r="K4" s="15"/>
      <c r="L4" s="15"/>
      <c r="M4" s="15"/>
      <c r="N4" s="15"/>
      <c r="O4" s="15"/>
      <c r="P4" s="75" t="s">
        <v>116</v>
      </c>
      <c r="Q4" s="15"/>
      <c r="R4" s="15"/>
      <c r="S4" s="15"/>
      <c r="T4" s="15"/>
      <c r="U4" s="3"/>
      <c r="V4" s="3"/>
      <c r="W4" s="3"/>
      <c r="X4" s="3"/>
      <c r="Y4" s="3"/>
      <c r="Z4" s="3"/>
    </row>
    <row r="5" spans="1:29" s="25" customFormat="1" ht="25.5" customHeight="1" thickBot="1">
      <c r="A5" s="267" t="s">
        <v>58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9"/>
      <c r="AA5" s="2"/>
      <c r="AB5" s="2"/>
      <c r="AC5" s="2"/>
    </row>
    <row r="6" spans="1:29" s="25" customFormat="1" ht="15.75" customHeight="1" thickBot="1">
      <c r="A6" s="251" t="s">
        <v>0</v>
      </c>
      <c r="B6" s="5" t="s">
        <v>2</v>
      </c>
      <c r="C6" s="251" t="s">
        <v>1</v>
      </c>
      <c r="D6" s="260" t="s">
        <v>28</v>
      </c>
      <c r="E6" s="255" t="s">
        <v>27</v>
      </c>
      <c r="F6" s="273" t="s">
        <v>16</v>
      </c>
      <c r="G6" s="275" t="s">
        <v>3</v>
      </c>
      <c r="H6" s="282" t="s">
        <v>54</v>
      </c>
      <c r="I6" s="283"/>
      <c r="J6" s="283"/>
      <c r="K6" s="283"/>
      <c r="L6" s="284"/>
      <c r="M6" s="258" t="s">
        <v>32</v>
      </c>
      <c r="N6" s="258" t="s">
        <v>33</v>
      </c>
      <c r="O6" s="258" t="s">
        <v>34</v>
      </c>
      <c r="P6" s="253" t="s">
        <v>25</v>
      </c>
      <c r="Q6" s="255" t="s">
        <v>31</v>
      </c>
      <c r="R6" s="282" t="s">
        <v>44</v>
      </c>
      <c r="S6" s="283" t="s">
        <v>44</v>
      </c>
      <c r="T6" s="283"/>
      <c r="U6" s="283"/>
      <c r="V6" s="284"/>
      <c r="W6" s="258" t="s">
        <v>30</v>
      </c>
      <c r="X6" s="258" t="s">
        <v>29</v>
      </c>
      <c r="Y6" s="258" t="s">
        <v>35</v>
      </c>
      <c r="Z6" s="258" t="s">
        <v>49</v>
      </c>
    </row>
    <row r="7" spans="1:29" s="25" customFormat="1" ht="15.75" thickBot="1">
      <c r="A7" s="252"/>
      <c r="B7" s="6" t="s">
        <v>15</v>
      </c>
      <c r="C7" s="252"/>
      <c r="D7" s="261"/>
      <c r="E7" s="256"/>
      <c r="F7" s="274"/>
      <c r="G7" s="276"/>
      <c r="H7" s="10" t="s">
        <v>9</v>
      </c>
      <c r="I7" s="11" t="s">
        <v>18</v>
      </c>
      <c r="J7" s="11" t="s">
        <v>19</v>
      </c>
      <c r="K7" s="11" t="s">
        <v>20</v>
      </c>
      <c r="L7" s="11" t="s">
        <v>21</v>
      </c>
      <c r="M7" s="259" t="s">
        <v>11</v>
      </c>
      <c r="N7" s="259" t="s">
        <v>22</v>
      </c>
      <c r="O7" s="259" t="s">
        <v>23</v>
      </c>
      <c r="P7" s="254"/>
      <c r="Q7" s="256" t="s">
        <v>24</v>
      </c>
      <c r="R7" s="10" t="s">
        <v>9</v>
      </c>
      <c r="S7" s="11" t="s">
        <v>5</v>
      </c>
      <c r="T7" s="11" t="s">
        <v>6</v>
      </c>
      <c r="U7" s="11" t="s">
        <v>7</v>
      </c>
      <c r="V7" s="11" t="s">
        <v>8</v>
      </c>
      <c r="W7" s="259" t="s">
        <v>10</v>
      </c>
      <c r="X7" s="259" t="s">
        <v>9</v>
      </c>
      <c r="Y7" s="259" t="s">
        <v>12</v>
      </c>
      <c r="Z7" s="259" t="s">
        <v>14</v>
      </c>
    </row>
    <row r="8" spans="1:29" s="25" customFormat="1" ht="15.75" thickBot="1">
      <c r="A8" s="236">
        <v>1</v>
      </c>
      <c r="B8" s="227" t="s">
        <v>170</v>
      </c>
      <c r="C8" s="262" t="s">
        <v>178</v>
      </c>
      <c r="D8" s="257">
        <v>2009</v>
      </c>
      <c r="E8" s="257" t="s">
        <v>59</v>
      </c>
      <c r="F8" s="227" t="s">
        <v>171</v>
      </c>
      <c r="G8" s="26" t="s">
        <v>4</v>
      </c>
      <c r="H8" s="27">
        <v>9.3000000000000007</v>
      </c>
      <c r="I8" s="28">
        <v>9.3000000000000007</v>
      </c>
      <c r="J8" s="28">
        <v>9.3000000000000007</v>
      </c>
      <c r="K8" s="29">
        <v>9.3000000000000007</v>
      </c>
      <c r="L8" s="30">
        <v>9.4</v>
      </c>
      <c r="M8" s="31">
        <v>0</v>
      </c>
      <c r="N8" s="32">
        <v>9.2249999999999996</v>
      </c>
      <c r="O8" s="33">
        <f>N8*2-M8</f>
        <v>18.45</v>
      </c>
      <c r="P8" s="34">
        <v>120</v>
      </c>
      <c r="Q8" s="53">
        <f>P8/100</f>
        <v>1.2</v>
      </c>
      <c r="R8" s="27">
        <v>9.1999999999999993</v>
      </c>
      <c r="S8" s="28">
        <v>9.1999999999999993</v>
      </c>
      <c r="T8" s="28">
        <v>9.3000000000000007</v>
      </c>
      <c r="U8" s="29">
        <v>9.1999999999999993</v>
      </c>
      <c r="V8" s="35">
        <v>9.3000000000000007</v>
      </c>
      <c r="W8" s="32">
        <v>9.1750000000000007</v>
      </c>
      <c r="X8" s="33">
        <v>0</v>
      </c>
      <c r="Y8" s="53">
        <f>SUM(W8,O8,Q8)-X8</f>
        <v>28.824999999999999</v>
      </c>
      <c r="Z8" s="233" t="str">
        <f>IF(N11&gt;=26.4,"МС","б\р")</f>
        <v>МС</v>
      </c>
    </row>
    <row r="9" spans="1:29" s="25" customFormat="1" ht="15.75" thickBot="1">
      <c r="A9" s="237"/>
      <c r="B9" s="228"/>
      <c r="C9" s="239"/>
      <c r="D9" s="231"/>
      <c r="E9" s="231"/>
      <c r="F9" s="231"/>
      <c r="G9" s="37" t="s">
        <v>17</v>
      </c>
      <c r="H9" s="27">
        <v>9</v>
      </c>
      <c r="I9" s="28">
        <v>9</v>
      </c>
      <c r="J9" s="28">
        <v>8.8000000000000007</v>
      </c>
      <c r="K9" s="29">
        <v>9.1999999999999993</v>
      </c>
      <c r="L9" s="30">
        <v>9.4</v>
      </c>
      <c r="M9" s="31">
        <v>0</v>
      </c>
      <c r="N9" s="32">
        <v>9.0500000000000007</v>
      </c>
      <c r="O9" s="33">
        <f>N9*2-M9</f>
        <v>18.100000000000001</v>
      </c>
      <c r="P9" s="34">
        <v>94</v>
      </c>
      <c r="Q9" s="53">
        <f>P9/100</f>
        <v>0.94</v>
      </c>
      <c r="R9" s="27">
        <v>9.3000000000000007</v>
      </c>
      <c r="S9" s="28">
        <v>9.1999999999999993</v>
      </c>
      <c r="T9" s="28">
        <v>9.3000000000000007</v>
      </c>
      <c r="U9" s="29">
        <v>9.1999999999999993</v>
      </c>
      <c r="V9" s="35">
        <v>9.3000000000000007</v>
      </c>
      <c r="W9" s="32">
        <v>9.0749999999999993</v>
      </c>
      <c r="X9" s="33">
        <v>0</v>
      </c>
      <c r="Y9" s="36">
        <f>SUM(W9,O9,Q9)-X9</f>
        <v>28.115000000000002</v>
      </c>
      <c r="Z9" s="234"/>
    </row>
    <row r="10" spans="1:29" s="25" customFormat="1" ht="22.5" thickBot="1">
      <c r="A10" s="237"/>
      <c r="B10" s="229"/>
      <c r="C10" s="239" t="s">
        <v>179</v>
      </c>
      <c r="D10" s="231">
        <v>2006</v>
      </c>
      <c r="E10" s="231" t="s">
        <v>180</v>
      </c>
      <c r="F10" s="231"/>
      <c r="G10" s="38" t="s">
        <v>45</v>
      </c>
      <c r="H10" s="39">
        <v>9</v>
      </c>
      <c r="I10" s="40">
        <v>9</v>
      </c>
      <c r="J10" s="40">
        <v>8.6999999999999993</v>
      </c>
      <c r="K10" s="41">
        <v>9.3000000000000007</v>
      </c>
      <c r="L10" s="42">
        <v>9.3000000000000007</v>
      </c>
      <c r="M10" s="43">
        <v>0</v>
      </c>
      <c r="N10" s="32">
        <v>9.0749999999999993</v>
      </c>
      <c r="O10" s="33">
        <f>N10*2-M10</f>
        <v>18.149999999999999</v>
      </c>
      <c r="P10" s="44">
        <v>140</v>
      </c>
      <c r="Q10" s="53">
        <f>P10/100</f>
        <v>1.4</v>
      </c>
      <c r="R10" s="39">
        <v>9.4</v>
      </c>
      <c r="S10" s="40">
        <v>9.3000000000000007</v>
      </c>
      <c r="T10" s="40">
        <v>9.4</v>
      </c>
      <c r="U10" s="41">
        <v>9.3000000000000007</v>
      </c>
      <c r="V10" s="45">
        <v>9.4</v>
      </c>
      <c r="W10" s="32">
        <v>9.15</v>
      </c>
      <c r="X10" s="46">
        <v>0</v>
      </c>
      <c r="Y10" s="36">
        <f>SUM(W10,O10,Q10)-X10</f>
        <v>28.699999999999996</v>
      </c>
      <c r="Z10" s="235"/>
    </row>
    <row r="11" spans="1:29" s="25" customFormat="1" ht="15.75" thickBot="1">
      <c r="A11" s="238"/>
      <c r="B11" s="230"/>
      <c r="C11" s="240"/>
      <c r="D11" s="232"/>
      <c r="E11" s="232"/>
      <c r="F11" s="232"/>
      <c r="G11" s="241" t="s">
        <v>43</v>
      </c>
      <c r="H11" s="242"/>
      <c r="I11" s="242"/>
      <c r="J11" s="242"/>
      <c r="K11" s="242"/>
      <c r="L11" s="242"/>
      <c r="M11" s="243"/>
      <c r="N11" s="47">
        <f>SUM(N8:N10)-M8-M9-M10</f>
        <v>27.349999999999998</v>
      </c>
      <c r="O11" s="48"/>
      <c r="P11" s="247" t="s">
        <v>46</v>
      </c>
      <c r="Q11" s="248"/>
      <c r="R11" s="248"/>
      <c r="S11" s="248"/>
      <c r="T11" s="248"/>
      <c r="U11" s="248"/>
      <c r="V11" s="248"/>
      <c r="W11" s="248"/>
      <c r="X11" s="249"/>
      <c r="Y11" s="49">
        <f>SUM(Y8:Y10)</f>
        <v>85.639999999999986</v>
      </c>
      <c r="Z11" s="50">
        <f>N11</f>
        <v>27.349999999999998</v>
      </c>
    </row>
    <row r="12" spans="1:29" s="25" customFormat="1" ht="15.75" thickBot="1">
      <c r="A12" s="264">
        <v>2</v>
      </c>
      <c r="B12" s="227" t="s">
        <v>262</v>
      </c>
      <c r="C12" s="262" t="s">
        <v>273</v>
      </c>
      <c r="D12" s="257">
        <v>2007</v>
      </c>
      <c r="E12" s="257" t="s">
        <v>59</v>
      </c>
      <c r="F12" s="227" t="s">
        <v>263</v>
      </c>
      <c r="G12" s="26" t="s">
        <v>4</v>
      </c>
      <c r="H12" s="27">
        <v>9.1</v>
      </c>
      <c r="I12" s="28">
        <v>9.1</v>
      </c>
      <c r="J12" s="28">
        <v>9.1999999999999993</v>
      </c>
      <c r="K12" s="29">
        <v>9.3000000000000007</v>
      </c>
      <c r="L12" s="30">
        <v>9.3000000000000007</v>
      </c>
      <c r="M12" s="31">
        <v>0.3</v>
      </c>
      <c r="N12" s="32">
        <v>8.9749999999999996</v>
      </c>
      <c r="O12" s="33">
        <f>N12*2-M12</f>
        <v>17.649999999999999</v>
      </c>
      <c r="P12" s="34">
        <v>104</v>
      </c>
      <c r="Q12" s="53">
        <f>P12/100</f>
        <v>1.04</v>
      </c>
      <c r="R12" s="27">
        <v>9</v>
      </c>
      <c r="S12" s="28">
        <v>9</v>
      </c>
      <c r="T12" s="28">
        <v>9</v>
      </c>
      <c r="U12" s="29">
        <v>9</v>
      </c>
      <c r="V12" s="35">
        <v>9</v>
      </c>
      <c r="W12" s="32">
        <v>8.85</v>
      </c>
      <c r="X12" s="33">
        <v>0</v>
      </c>
      <c r="Y12" s="53">
        <f>SUM(W12,O12,Q12)-X12</f>
        <v>27.54</v>
      </c>
      <c r="Z12" s="233" t="str">
        <f>IF(N15&gt;=25.8,"КМС","б\р")</f>
        <v>КМС</v>
      </c>
    </row>
    <row r="13" spans="1:29" s="25" customFormat="1" ht="15.75" thickBot="1">
      <c r="A13" s="265"/>
      <c r="B13" s="228"/>
      <c r="C13" s="239"/>
      <c r="D13" s="231"/>
      <c r="E13" s="231"/>
      <c r="F13" s="228"/>
      <c r="G13" s="37" t="s">
        <v>17</v>
      </c>
      <c r="H13" s="27">
        <v>8.6</v>
      </c>
      <c r="I13" s="28">
        <v>8.6</v>
      </c>
      <c r="J13" s="28">
        <v>8.5</v>
      </c>
      <c r="K13" s="29">
        <v>9</v>
      </c>
      <c r="L13" s="30">
        <v>9.3000000000000007</v>
      </c>
      <c r="M13" s="31">
        <v>0</v>
      </c>
      <c r="N13" s="32">
        <v>8.625</v>
      </c>
      <c r="O13" s="33">
        <f>N13*2-M13</f>
        <v>17.25</v>
      </c>
      <c r="P13" s="34">
        <v>72</v>
      </c>
      <c r="Q13" s="53">
        <f>P13/100</f>
        <v>0.72</v>
      </c>
      <c r="R13" s="27">
        <v>8.6999999999999993</v>
      </c>
      <c r="S13" s="28">
        <v>8.8000000000000007</v>
      </c>
      <c r="T13" s="28">
        <v>8.6999999999999993</v>
      </c>
      <c r="U13" s="29">
        <v>8.8000000000000007</v>
      </c>
      <c r="V13" s="35">
        <v>8.6999999999999993</v>
      </c>
      <c r="W13" s="32">
        <v>8.65</v>
      </c>
      <c r="X13" s="33">
        <v>0</v>
      </c>
      <c r="Y13" s="36">
        <f>SUM(W13,O13,Q13)-X13</f>
        <v>26.619999999999997</v>
      </c>
      <c r="Z13" s="234"/>
    </row>
    <row r="14" spans="1:29" s="25" customFormat="1" ht="22.5" thickBot="1">
      <c r="A14" s="265"/>
      <c r="B14" s="229"/>
      <c r="C14" s="239" t="s">
        <v>274</v>
      </c>
      <c r="D14" s="231">
        <v>2003</v>
      </c>
      <c r="E14" s="231" t="s">
        <v>180</v>
      </c>
      <c r="F14" s="228"/>
      <c r="G14" s="38" t="s">
        <v>45</v>
      </c>
      <c r="H14" s="39">
        <v>9.1</v>
      </c>
      <c r="I14" s="40">
        <v>9.1</v>
      </c>
      <c r="J14" s="40">
        <v>9</v>
      </c>
      <c r="K14" s="41">
        <v>9.1</v>
      </c>
      <c r="L14" s="42">
        <v>9.3000000000000007</v>
      </c>
      <c r="M14" s="43">
        <v>0.3</v>
      </c>
      <c r="N14" s="32">
        <v>9.0250000000000004</v>
      </c>
      <c r="O14" s="33">
        <f>N14*2-M14</f>
        <v>17.75</v>
      </c>
      <c r="P14" s="44">
        <v>121</v>
      </c>
      <c r="Q14" s="53">
        <f>P14/100</f>
        <v>1.21</v>
      </c>
      <c r="R14" s="39">
        <v>9.1</v>
      </c>
      <c r="S14" s="40">
        <v>8.8000000000000007</v>
      </c>
      <c r="T14" s="40">
        <v>9.1</v>
      </c>
      <c r="U14" s="41">
        <v>8.8000000000000007</v>
      </c>
      <c r="V14" s="45">
        <v>9.1</v>
      </c>
      <c r="W14" s="32">
        <v>8.9</v>
      </c>
      <c r="X14" s="46">
        <v>0</v>
      </c>
      <c r="Y14" s="36">
        <f>SUM(W14,O14,Q14)-X14</f>
        <v>27.86</v>
      </c>
      <c r="Z14" s="235"/>
    </row>
    <row r="15" spans="1:29" s="25" customFormat="1" ht="15.75" thickBot="1">
      <c r="A15" s="266"/>
      <c r="B15" s="230"/>
      <c r="C15" s="240"/>
      <c r="D15" s="232"/>
      <c r="E15" s="250"/>
      <c r="F15" s="263"/>
      <c r="G15" s="241" t="s">
        <v>43</v>
      </c>
      <c r="H15" s="242"/>
      <c r="I15" s="242"/>
      <c r="J15" s="242"/>
      <c r="K15" s="242"/>
      <c r="L15" s="242"/>
      <c r="M15" s="243"/>
      <c r="N15" s="47">
        <f>SUM(N12:N14)-M12-M13-M14</f>
        <v>26.024999999999999</v>
      </c>
      <c r="O15" s="48"/>
      <c r="P15" s="247" t="s">
        <v>46</v>
      </c>
      <c r="Q15" s="248"/>
      <c r="R15" s="248"/>
      <c r="S15" s="248"/>
      <c r="T15" s="248"/>
      <c r="U15" s="248"/>
      <c r="V15" s="248"/>
      <c r="W15" s="248"/>
      <c r="X15" s="249"/>
      <c r="Y15" s="49">
        <f>SUM(Y12:Y14)</f>
        <v>82.02</v>
      </c>
      <c r="Z15" s="50">
        <f>N15</f>
        <v>26.024999999999999</v>
      </c>
    </row>
    <row r="16" spans="1:29" s="25" customFormat="1" ht="15.75" thickBot="1">
      <c r="A16" s="236">
        <v>3</v>
      </c>
      <c r="B16" s="227" t="s">
        <v>170</v>
      </c>
      <c r="C16" s="262" t="s">
        <v>176</v>
      </c>
      <c r="D16" s="257">
        <v>2009</v>
      </c>
      <c r="E16" s="257" t="s">
        <v>59</v>
      </c>
      <c r="F16" s="227" t="s">
        <v>171</v>
      </c>
      <c r="G16" s="26" t="s">
        <v>4</v>
      </c>
      <c r="H16" s="27">
        <v>9.1</v>
      </c>
      <c r="I16" s="28">
        <v>9.1</v>
      </c>
      <c r="J16" s="28">
        <v>9.1</v>
      </c>
      <c r="K16" s="29">
        <v>9</v>
      </c>
      <c r="L16" s="30">
        <v>9.1</v>
      </c>
      <c r="M16" s="31">
        <v>0.9</v>
      </c>
      <c r="N16" s="32">
        <v>9</v>
      </c>
      <c r="O16" s="33">
        <f>N16*2-M16</f>
        <v>17.100000000000001</v>
      </c>
      <c r="P16" s="34">
        <v>83</v>
      </c>
      <c r="Q16" s="53">
        <f>P16/100</f>
        <v>0.83</v>
      </c>
      <c r="R16" s="27">
        <v>9.1</v>
      </c>
      <c r="S16" s="28">
        <v>9.1</v>
      </c>
      <c r="T16" s="28">
        <v>9</v>
      </c>
      <c r="U16" s="29">
        <v>9.1</v>
      </c>
      <c r="V16" s="35">
        <v>9</v>
      </c>
      <c r="W16" s="32">
        <v>8.875</v>
      </c>
      <c r="X16" s="33">
        <v>0</v>
      </c>
      <c r="Y16" s="53">
        <f>SUM(W16,O16,Q16)-X16</f>
        <v>26.805</v>
      </c>
      <c r="Z16" s="233" t="str">
        <f>IF(N19&gt;=25.8,"КМС","б\р")</f>
        <v>КМС</v>
      </c>
    </row>
    <row r="17" spans="1:29" s="25" customFormat="1" ht="15.75" thickBot="1">
      <c r="A17" s="237"/>
      <c r="B17" s="228"/>
      <c r="C17" s="239"/>
      <c r="D17" s="231"/>
      <c r="E17" s="231"/>
      <c r="F17" s="231"/>
      <c r="G17" s="37" t="s">
        <v>17</v>
      </c>
      <c r="H17" s="27">
        <v>9</v>
      </c>
      <c r="I17" s="28">
        <v>9</v>
      </c>
      <c r="J17" s="28">
        <v>9</v>
      </c>
      <c r="K17" s="29">
        <v>9</v>
      </c>
      <c r="L17" s="30">
        <v>9</v>
      </c>
      <c r="M17" s="31">
        <v>0</v>
      </c>
      <c r="N17" s="32">
        <f>(I17+J17+L17+K17-MAX(I17:L17)-MIN(I17:L17))/2</f>
        <v>9</v>
      </c>
      <c r="O17" s="33">
        <f>N17*2-M17</f>
        <v>18</v>
      </c>
      <c r="P17" s="34">
        <v>54</v>
      </c>
      <c r="Q17" s="53">
        <f>P17/100</f>
        <v>0.54</v>
      </c>
      <c r="R17" s="27">
        <v>9.1</v>
      </c>
      <c r="S17" s="28">
        <v>8.9</v>
      </c>
      <c r="T17" s="28">
        <v>9.1</v>
      </c>
      <c r="U17" s="29">
        <v>8.9</v>
      </c>
      <c r="V17" s="35">
        <v>9.1</v>
      </c>
      <c r="W17" s="32">
        <v>8.9749999999999996</v>
      </c>
      <c r="X17" s="33">
        <v>0</v>
      </c>
      <c r="Y17" s="36">
        <f>SUM(W17,O17,Q17)-X17</f>
        <v>27.515000000000001</v>
      </c>
      <c r="Z17" s="234"/>
    </row>
    <row r="18" spans="1:29" s="25" customFormat="1" ht="22.5" thickBot="1">
      <c r="A18" s="237"/>
      <c r="B18" s="229"/>
      <c r="C18" s="239" t="s">
        <v>177</v>
      </c>
      <c r="D18" s="231">
        <v>2005</v>
      </c>
      <c r="E18" s="231" t="s">
        <v>59</v>
      </c>
      <c r="F18" s="231"/>
      <c r="G18" s="38" t="s">
        <v>45</v>
      </c>
      <c r="H18" s="39">
        <v>9</v>
      </c>
      <c r="I18" s="40">
        <v>9</v>
      </c>
      <c r="J18" s="40">
        <v>8.8000000000000007</v>
      </c>
      <c r="K18" s="41">
        <v>8.8000000000000007</v>
      </c>
      <c r="L18" s="42">
        <v>8.6</v>
      </c>
      <c r="M18" s="43">
        <v>0</v>
      </c>
      <c r="N18" s="32">
        <v>8.85</v>
      </c>
      <c r="O18" s="33">
        <f>N18*2-M18</f>
        <v>17.7</v>
      </c>
      <c r="P18" s="44">
        <v>98</v>
      </c>
      <c r="Q18" s="53">
        <f>P18/100</f>
        <v>0.98</v>
      </c>
      <c r="R18" s="39">
        <v>9.1</v>
      </c>
      <c r="S18" s="40">
        <v>9</v>
      </c>
      <c r="T18" s="40">
        <v>9.1</v>
      </c>
      <c r="U18" s="41">
        <v>9</v>
      </c>
      <c r="V18" s="45">
        <v>9.1</v>
      </c>
      <c r="W18" s="32">
        <v>8.9749999999999996</v>
      </c>
      <c r="X18" s="46">
        <v>0</v>
      </c>
      <c r="Y18" s="36">
        <f>SUM(W18,O18,Q18)-X18</f>
        <v>27.654999999999998</v>
      </c>
      <c r="Z18" s="235"/>
    </row>
    <row r="19" spans="1:29" s="25" customFormat="1" ht="15.75" thickBot="1">
      <c r="A19" s="238"/>
      <c r="B19" s="230"/>
      <c r="C19" s="240"/>
      <c r="D19" s="232"/>
      <c r="E19" s="250"/>
      <c r="F19" s="232"/>
      <c r="G19" s="241" t="s">
        <v>43</v>
      </c>
      <c r="H19" s="242"/>
      <c r="I19" s="242"/>
      <c r="J19" s="242"/>
      <c r="K19" s="242"/>
      <c r="L19" s="242"/>
      <c r="M19" s="243"/>
      <c r="N19" s="47">
        <f>SUM(N16:N18)-M16-M17-M18</f>
        <v>25.950000000000003</v>
      </c>
      <c r="O19" s="55"/>
      <c r="P19" s="244" t="s">
        <v>46</v>
      </c>
      <c r="Q19" s="245"/>
      <c r="R19" s="245"/>
      <c r="S19" s="245"/>
      <c r="T19" s="245"/>
      <c r="U19" s="245"/>
      <c r="V19" s="245"/>
      <c r="W19" s="245"/>
      <c r="X19" s="246"/>
      <c r="Y19" s="49">
        <f>SUM(Y16:Y18)</f>
        <v>81.974999999999994</v>
      </c>
      <c r="Z19" s="53">
        <f>N19</f>
        <v>25.950000000000003</v>
      </c>
    </row>
    <row r="20" spans="1:29" s="25" customFormat="1" ht="15.75" thickBot="1">
      <c r="A20" s="236">
        <v>4</v>
      </c>
      <c r="B20" s="227" t="s">
        <v>262</v>
      </c>
      <c r="C20" s="262" t="s">
        <v>275</v>
      </c>
      <c r="D20" s="257">
        <v>2009</v>
      </c>
      <c r="E20" s="257" t="s">
        <v>59</v>
      </c>
      <c r="F20" s="227" t="s">
        <v>263</v>
      </c>
      <c r="G20" s="26" t="s">
        <v>4</v>
      </c>
      <c r="H20" s="27">
        <v>9.1999999999999993</v>
      </c>
      <c r="I20" s="28">
        <v>9.1999999999999993</v>
      </c>
      <c r="J20" s="28">
        <v>9.3000000000000007</v>
      </c>
      <c r="K20" s="29">
        <v>9.1999999999999993</v>
      </c>
      <c r="L20" s="30">
        <v>9.1999999999999993</v>
      </c>
      <c r="M20" s="31">
        <v>0</v>
      </c>
      <c r="N20" s="32">
        <v>9.1750000000000007</v>
      </c>
      <c r="O20" s="33">
        <f>N20*2-M20</f>
        <v>18.350000000000001</v>
      </c>
      <c r="P20" s="34">
        <v>123</v>
      </c>
      <c r="Q20" s="53">
        <v>1.53</v>
      </c>
      <c r="R20" s="27">
        <v>8.9</v>
      </c>
      <c r="S20" s="28">
        <v>8.9</v>
      </c>
      <c r="T20" s="28">
        <v>8.9</v>
      </c>
      <c r="U20" s="29">
        <v>8.9</v>
      </c>
      <c r="V20" s="35">
        <v>8.9</v>
      </c>
      <c r="W20" s="32">
        <v>8.85</v>
      </c>
      <c r="X20" s="33">
        <v>0</v>
      </c>
      <c r="Y20" s="53">
        <f>SUM(W20,O20,Q20)-X20</f>
        <v>28.730000000000004</v>
      </c>
      <c r="Z20" s="233" t="str">
        <f>IF(N23&gt;=25.8,"КМС","б\р")</f>
        <v>б\р</v>
      </c>
    </row>
    <row r="21" spans="1:29" s="25" customFormat="1" ht="15.75" thickBot="1">
      <c r="A21" s="237"/>
      <c r="B21" s="228"/>
      <c r="C21" s="239"/>
      <c r="D21" s="231"/>
      <c r="E21" s="231"/>
      <c r="F21" s="228"/>
      <c r="G21" s="37" t="s">
        <v>17</v>
      </c>
      <c r="H21" s="27">
        <v>8.9</v>
      </c>
      <c r="I21" s="28">
        <v>8.9</v>
      </c>
      <c r="J21" s="28">
        <v>8.9</v>
      </c>
      <c r="K21" s="29">
        <v>9</v>
      </c>
      <c r="L21" s="30">
        <v>9.3000000000000007</v>
      </c>
      <c r="M21" s="31">
        <v>0</v>
      </c>
      <c r="N21" s="32">
        <v>8.85</v>
      </c>
      <c r="O21" s="33">
        <f>N21*2-M21</f>
        <v>17.7</v>
      </c>
      <c r="P21" s="34">
        <v>122</v>
      </c>
      <c r="Q21" s="53">
        <v>1.42</v>
      </c>
      <c r="R21" s="27">
        <v>8.9</v>
      </c>
      <c r="S21" s="28">
        <v>9</v>
      </c>
      <c r="T21" s="28">
        <v>8.9</v>
      </c>
      <c r="U21" s="29">
        <v>9</v>
      </c>
      <c r="V21" s="35">
        <v>8.9</v>
      </c>
      <c r="W21" s="32">
        <v>8.85</v>
      </c>
      <c r="X21" s="33">
        <v>0</v>
      </c>
      <c r="Y21" s="36">
        <f>SUM(W21,O21,Q21)-X21</f>
        <v>27.97</v>
      </c>
      <c r="Z21" s="234"/>
    </row>
    <row r="22" spans="1:29" s="25" customFormat="1" ht="22.5" thickBot="1">
      <c r="A22" s="237"/>
      <c r="B22" s="228"/>
      <c r="C22" s="239" t="s">
        <v>276</v>
      </c>
      <c r="D22" s="231">
        <v>2001</v>
      </c>
      <c r="E22" s="231" t="s">
        <v>180</v>
      </c>
      <c r="F22" s="228"/>
      <c r="G22" s="38" t="s">
        <v>45</v>
      </c>
      <c r="H22" s="39">
        <v>7.3</v>
      </c>
      <c r="I22" s="40">
        <v>7.3</v>
      </c>
      <c r="J22" s="40">
        <v>7.9</v>
      </c>
      <c r="K22" s="41">
        <v>7.9</v>
      </c>
      <c r="L22" s="42">
        <v>7</v>
      </c>
      <c r="M22" s="43">
        <v>0.9</v>
      </c>
      <c r="N22" s="32">
        <v>7.4249999999999998</v>
      </c>
      <c r="O22" s="33">
        <f>N22*2-M22</f>
        <v>13.95</v>
      </c>
      <c r="P22" s="44">
        <v>133</v>
      </c>
      <c r="Q22" s="53">
        <f>P22/100</f>
        <v>1.33</v>
      </c>
      <c r="R22" s="39">
        <v>8.1999999999999993</v>
      </c>
      <c r="S22" s="40">
        <v>8.1999999999999993</v>
      </c>
      <c r="T22" s="40">
        <v>8.1999999999999993</v>
      </c>
      <c r="U22" s="41">
        <v>8.1999999999999993</v>
      </c>
      <c r="V22" s="45">
        <v>8.1999999999999993</v>
      </c>
      <c r="W22" s="32">
        <v>8.25</v>
      </c>
      <c r="X22" s="46">
        <v>0</v>
      </c>
      <c r="Y22" s="36">
        <f>SUM(W22,O22,Q22)-X22</f>
        <v>23.53</v>
      </c>
      <c r="Z22" s="235"/>
    </row>
    <row r="23" spans="1:29" s="25" customFormat="1" ht="15.75" thickBot="1">
      <c r="A23" s="238"/>
      <c r="B23" s="263"/>
      <c r="C23" s="240"/>
      <c r="D23" s="232"/>
      <c r="E23" s="232"/>
      <c r="F23" s="263"/>
      <c r="G23" s="241" t="s">
        <v>43</v>
      </c>
      <c r="H23" s="242"/>
      <c r="I23" s="242"/>
      <c r="J23" s="242"/>
      <c r="K23" s="242"/>
      <c r="L23" s="242"/>
      <c r="M23" s="243"/>
      <c r="N23" s="47">
        <f>SUM(N20:N22)-M20-M21-M22</f>
        <v>24.55</v>
      </c>
      <c r="O23" s="48"/>
      <c r="P23" s="247" t="s">
        <v>46</v>
      </c>
      <c r="Q23" s="248"/>
      <c r="R23" s="248"/>
      <c r="S23" s="248"/>
      <c r="T23" s="248"/>
      <c r="U23" s="248"/>
      <c r="V23" s="248"/>
      <c r="W23" s="248"/>
      <c r="X23" s="249"/>
      <c r="Y23" s="49">
        <f>SUM(Y20:Y22)</f>
        <v>80.23</v>
      </c>
      <c r="Z23" s="50">
        <f>N23</f>
        <v>24.55</v>
      </c>
    </row>
    <row r="24" spans="1:29" s="25" customFormat="1" ht="18.75" customHeight="1" thickBot="1">
      <c r="A24" s="267" t="s">
        <v>62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9"/>
      <c r="AA24" s="2"/>
      <c r="AB24" s="2"/>
      <c r="AC24" s="2"/>
    </row>
    <row r="25" spans="1:29" s="25" customFormat="1" ht="18.75" customHeight="1" thickBot="1">
      <c r="A25" s="236">
        <v>1</v>
      </c>
      <c r="B25" s="227" t="s">
        <v>170</v>
      </c>
      <c r="C25" s="262" t="s">
        <v>178</v>
      </c>
      <c r="D25" s="257">
        <v>2009</v>
      </c>
      <c r="E25" s="257" t="s">
        <v>59</v>
      </c>
      <c r="F25" s="227" t="s">
        <v>171</v>
      </c>
      <c r="G25" s="26" t="s">
        <v>4</v>
      </c>
      <c r="H25" s="27">
        <v>9.5</v>
      </c>
      <c r="I25" s="28">
        <v>9.5</v>
      </c>
      <c r="J25" s="28">
        <v>9.4</v>
      </c>
      <c r="K25" s="29">
        <v>9.3000000000000007</v>
      </c>
      <c r="L25" s="30">
        <v>9.3000000000000007</v>
      </c>
      <c r="M25" s="31">
        <v>0</v>
      </c>
      <c r="N25" s="32">
        <v>9.3000000000000007</v>
      </c>
      <c r="O25" s="33">
        <f>N25*2-M25</f>
        <v>18.600000000000001</v>
      </c>
      <c r="P25" s="34">
        <v>120</v>
      </c>
      <c r="Q25" s="53">
        <f>P25/100</f>
        <v>1.2</v>
      </c>
      <c r="R25" s="27">
        <v>9.3000000000000007</v>
      </c>
      <c r="S25" s="28">
        <v>9.3000000000000007</v>
      </c>
      <c r="T25" s="28">
        <v>9.3000000000000007</v>
      </c>
      <c r="U25" s="29">
        <v>9.3000000000000007</v>
      </c>
      <c r="V25" s="35">
        <v>9.3000000000000007</v>
      </c>
      <c r="W25" s="32">
        <v>9.1999999999999993</v>
      </c>
      <c r="X25" s="33">
        <v>0</v>
      </c>
      <c r="Y25" s="53">
        <f>SUM(W25,O25,Q25)-X25</f>
        <v>29</v>
      </c>
      <c r="Z25" s="233" t="str">
        <f>IF(N28&gt;=26.4,"МС","б\р")</f>
        <v>МС</v>
      </c>
      <c r="AA25" s="2"/>
      <c r="AB25" s="2"/>
      <c r="AC25" s="2"/>
    </row>
    <row r="26" spans="1:29" s="25" customFormat="1" ht="18.75" customHeight="1" thickBot="1">
      <c r="A26" s="237"/>
      <c r="B26" s="228"/>
      <c r="C26" s="239"/>
      <c r="D26" s="231"/>
      <c r="E26" s="231"/>
      <c r="F26" s="231"/>
      <c r="G26" s="37" t="s">
        <v>17</v>
      </c>
      <c r="H26" s="27">
        <v>9.1</v>
      </c>
      <c r="I26" s="28">
        <v>9.1</v>
      </c>
      <c r="J26" s="28">
        <v>9.1999999999999993</v>
      </c>
      <c r="K26" s="29">
        <v>9.1999999999999993</v>
      </c>
      <c r="L26" s="30">
        <v>9.1999999999999993</v>
      </c>
      <c r="M26" s="31">
        <v>0</v>
      </c>
      <c r="N26" s="32">
        <v>9.1750000000000007</v>
      </c>
      <c r="O26" s="33">
        <f>N26*2-M26</f>
        <v>18.350000000000001</v>
      </c>
      <c r="P26" s="34">
        <v>94</v>
      </c>
      <c r="Q26" s="53">
        <f>P26/100</f>
        <v>0.94</v>
      </c>
      <c r="R26" s="27">
        <v>9.1999999999999993</v>
      </c>
      <c r="S26" s="28">
        <v>9.1999999999999993</v>
      </c>
      <c r="T26" s="28">
        <v>9.1999999999999993</v>
      </c>
      <c r="U26" s="29">
        <v>9.1999999999999993</v>
      </c>
      <c r="V26" s="35">
        <v>9.1999999999999993</v>
      </c>
      <c r="W26" s="32">
        <v>9.0250000000000004</v>
      </c>
      <c r="X26" s="33">
        <v>0</v>
      </c>
      <c r="Y26" s="36">
        <f>SUM(W26,O26,Q26)-X26</f>
        <v>28.315000000000001</v>
      </c>
      <c r="Z26" s="234"/>
      <c r="AA26" s="2"/>
      <c r="AB26" s="2"/>
      <c r="AC26" s="2"/>
    </row>
    <row r="27" spans="1:29" s="25" customFormat="1" ht="18.75" customHeight="1" thickBot="1">
      <c r="A27" s="237"/>
      <c r="B27" s="229"/>
      <c r="C27" s="239" t="s">
        <v>179</v>
      </c>
      <c r="D27" s="231">
        <v>2006</v>
      </c>
      <c r="E27" s="231" t="s">
        <v>180</v>
      </c>
      <c r="F27" s="231"/>
      <c r="G27" s="38" t="s">
        <v>45</v>
      </c>
      <c r="H27" s="39">
        <v>9</v>
      </c>
      <c r="I27" s="40">
        <v>9</v>
      </c>
      <c r="J27" s="40">
        <v>9.1999999999999993</v>
      </c>
      <c r="K27" s="41">
        <v>9.1</v>
      </c>
      <c r="L27" s="42">
        <v>9.4</v>
      </c>
      <c r="M27" s="43">
        <v>0</v>
      </c>
      <c r="N27" s="32">
        <f>(I27+J27+L27+K27-MAX(I27:L27)-MIN(I27:L27))/2</f>
        <v>9.1500000000000021</v>
      </c>
      <c r="O27" s="33">
        <f>N27*2-M27</f>
        <v>18.300000000000004</v>
      </c>
      <c r="P27" s="44">
        <v>140</v>
      </c>
      <c r="Q27" s="53">
        <f>P27/100</f>
        <v>1.4</v>
      </c>
      <c r="R27" s="39">
        <v>9.3000000000000007</v>
      </c>
      <c r="S27" s="40">
        <v>9.3000000000000007</v>
      </c>
      <c r="T27" s="40">
        <v>9.3000000000000007</v>
      </c>
      <c r="U27" s="41">
        <v>9.3000000000000007</v>
      </c>
      <c r="V27" s="45">
        <v>9.3000000000000007</v>
      </c>
      <c r="W27" s="32">
        <f>(S27+U27+T27+V27-MAX(S27:V27)-MIN(S27:V27))/2</f>
        <v>9.3000000000000007</v>
      </c>
      <c r="X27" s="46">
        <v>0</v>
      </c>
      <c r="Y27" s="36">
        <f>SUM(W27,O27,Q27)-X27</f>
        <v>29.000000000000004</v>
      </c>
      <c r="Z27" s="235"/>
      <c r="AA27" s="2"/>
      <c r="AB27" s="2"/>
      <c r="AC27" s="2"/>
    </row>
    <row r="28" spans="1:29" s="25" customFormat="1" ht="18.75" customHeight="1" thickBot="1">
      <c r="A28" s="238"/>
      <c r="B28" s="230"/>
      <c r="C28" s="240"/>
      <c r="D28" s="232"/>
      <c r="E28" s="232"/>
      <c r="F28" s="232"/>
      <c r="G28" s="241" t="s">
        <v>43</v>
      </c>
      <c r="H28" s="242"/>
      <c r="I28" s="242"/>
      <c r="J28" s="242"/>
      <c r="K28" s="242"/>
      <c r="L28" s="242"/>
      <c r="M28" s="243"/>
      <c r="N28" s="47">
        <f>SUM(N25:N27)-M25-M26-M27</f>
        <v>27.625000000000004</v>
      </c>
      <c r="O28" s="48"/>
      <c r="P28" s="247" t="s">
        <v>46</v>
      </c>
      <c r="Q28" s="248"/>
      <c r="R28" s="248"/>
      <c r="S28" s="248"/>
      <c r="T28" s="248"/>
      <c r="U28" s="248"/>
      <c r="V28" s="248"/>
      <c r="W28" s="248"/>
      <c r="X28" s="249"/>
      <c r="Y28" s="49">
        <f>SUM(Y25:Y27)</f>
        <v>86.314999999999998</v>
      </c>
      <c r="Z28" s="50">
        <f>N28</f>
        <v>27.625000000000004</v>
      </c>
      <c r="AA28" s="2"/>
      <c r="AB28" s="2"/>
      <c r="AC28" s="2"/>
    </row>
    <row r="29" spans="1:29" s="25" customFormat="1" ht="15.75" customHeight="1" thickBot="1">
      <c r="A29" s="236">
        <v>2</v>
      </c>
      <c r="B29" s="227" t="s">
        <v>170</v>
      </c>
      <c r="C29" s="262" t="s">
        <v>176</v>
      </c>
      <c r="D29" s="257">
        <v>2009</v>
      </c>
      <c r="E29" s="257" t="s">
        <v>59</v>
      </c>
      <c r="F29" s="227" t="s">
        <v>171</v>
      </c>
      <c r="G29" s="26" t="s">
        <v>4</v>
      </c>
      <c r="H29" s="27">
        <v>9</v>
      </c>
      <c r="I29" s="28">
        <v>9</v>
      </c>
      <c r="J29" s="28">
        <v>9</v>
      </c>
      <c r="K29" s="29">
        <v>9</v>
      </c>
      <c r="L29" s="30">
        <v>9.3000000000000007</v>
      </c>
      <c r="M29" s="31">
        <v>0.6</v>
      </c>
      <c r="N29" s="32">
        <v>8.9749999999999996</v>
      </c>
      <c r="O29" s="33">
        <f>N29*2-M29</f>
        <v>17.349999999999998</v>
      </c>
      <c r="P29" s="34">
        <v>90</v>
      </c>
      <c r="Q29" s="53">
        <f>P29/100</f>
        <v>0.9</v>
      </c>
      <c r="R29" s="27">
        <v>9.1</v>
      </c>
      <c r="S29" s="28">
        <v>9</v>
      </c>
      <c r="T29" s="28">
        <v>9.1</v>
      </c>
      <c r="U29" s="29">
        <v>9</v>
      </c>
      <c r="V29" s="35">
        <v>9.1</v>
      </c>
      <c r="W29" s="32">
        <v>8.9749999999999996</v>
      </c>
      <c r="X29" s="33">
        <v>0</v>
      </c>
      <c r="Y29" s="53">
        <f>SUM(W29,O29,Q29)-X29</f>
        <v>27.224999999999994</v>
      </c>
      <c r="Z29" s="233" t="str">
        <f>IF(N32&gt;=25.8,"КМС","б\р")</f>
        <v>КМС</v>
      </c>
    </row>
    <row r="30" spans="1:29" s="25" customFormat="1" ht="15.75" thickBot="1">
      <c r="A30" s="237"/>
      <c r="B30" s="228"/>
      <c r="C30" s="239"/>
      <c r="D30" s="231"/>
      <c r="E30" s="231"/>
      <c r="F30" s="231"/>
      <c r="G30" s="37" t="s">
        <v>17</v>
      </c>
      <c r="H30" s="27">
        <v>9.1999999999999993</v>
      </c>
      <c r="I30" s="28">
        <v>9.1999999999999993</v>
      </c>
      <c r="J30" s="28">
        <v>9</v>
      </c>
      <c r="K30" s="29">
        <v>9</v>
      </c>
      <c r="L30" s="30">
        <v>9.1</v>
      </c>
      <c r="M30" s="31">
        <v>0</v>
      </c>
      <c r="N30" s="32">
        <v>9.1</v>
      </c>
      <c r="O30" s="33">
        <f>N30*2-M30</f>
        <v>18.2</v>
      </c>
      <c r="P30" s="34">
        <v>54</v>
      </c>
      <c r="Q30" s="53">
        <f>P30/100</f>
        <v>0.54</v>
      </c>
      <c r="R30" s="27">
        <v>9</v>
      </c>
      <c r="S30" s="28">
        <v>9</v>
      </c>
      <c r="T30" s="28">
        <v>9</v>
      </c>
      <c r="U30" s="29">
        <v>9</v>
      </c>
      <c r="V30" s="35">
        <v>9</v>
      </c>
      <c r="W30" s="32">
        <v>8.9499999999999993</v>
      </c>
      <c r="X30" s="33">
        <v>0</v>
      </c>
      <c r="Y30" s="36">
        <f>SUM(W30,O30,Q30)-X30</f>
        <v>27.689999999999998</v>
      </c>
      <c r="Z30" s="234"/>
    </row>
    <row r="31" spans="1:29" s="25" customFormat="1" ht="22.5" thickBot="1">
      <c r="A31" s="237"/>
      <c r="B31" s="229"/>
      <c r="C31" s="239" t="s">
        <v>177</v>
      </c>
      <c r="D31" s="231">
        <v>2005</v>
      </c>
      <c r="E31" s="231" t="s">
        <v>59</v>
      </c>
      <c r="F31" s="231"/>
      <c r="G31" s="38" t="s">
        <v>45</v>
      </c>
      <c r="H31" s="39">
        <v>8.3000000000000007</v>
      </c>
      <c r="I31" s="40">
        <v>8.3000000000000007</v>
      </c>
      <c r="J31" s="40">
        <v>8.4</v>
      </c>
      <c r="K31" s="41">
        <v>8.5</v>
      </c>
      <c r="L31" s="42">
        <v>8.6</v>
      </c>
      <c r="M31" s="43">
        <v>0</v>
      </c>
      <c r="N31" s="32">
        <f>(I31+J31+L31+K31-MAX(I31:L31)-MIN(I31:L31))/2</f>
        <v>8.4500000000000011</v>
      </c>
      <c r="O31" s="33">
        <f>N31*2-M31</f>
        <v>16.900000000000002</v>
      </c>
      <c r="P31" s="44">
        <v>98</v>
      </c>
      <c r="Q31" s="53">
        <f>P31/100</f>
        <v>0.98</v>
      </c>
      <c r="R31" s="39">
        <v>8.9</v>
      </c>
      <c r="S31" s="40">
        <v>8.9</v>
      </c>
      <c r="T31" s="40">
        <v>8.9</v>
      </c>
      <c r="U31" s="41">
        <v>8.9</v>
      </c>
      <c r="V31" s="45">
        <v>8.9</v>
      </c>
      <c r="W31" s="32">
        <f>(S31+U31+T31+V31-MAX(S31:V31)-MIN(S31:V31))/2</f>
        <v>8.9000000000000021</v>
      </c>
      <c r="X31" s="46">
        <v>0</v>
      </c>
      <c r="Y31" s="36">
        <f>SUM(W31,O31,Q31)-X31</f>
        <v>26.780000000000005</v>
      </c>
      <c r="Z31" s="235"/>
    </row>
    <row r="32" spans="1:29" s="25" customFormat="1" ht="15.75" thickBot="1">
      <c r="A32" s="238"/>
      <c r="B32" s="230"/>
      <c r="C32" s="240"/>
      <c r="D32" s="232"/>
      <c r="E32" s="250"/>
      <c r="F32" s="232"/>
      <c r="G32" s="241" t="s">
        <v>43</v>
      </c>
      <c r="H32" s="242"/>
      <c r="I32" s="242"/>
      <c r="J32" s="242"/>
      <c r="K32" s="242"/>
      <c r="L32" s="242"/>
      <c r="M32" s="243"/>
      <c r="N32" s="47">
        <f>SUM(N29:N31)-M29-M30-M31</f>
        <v>25.924999999999997</v>
      </c>
      <c r="O32" s="55"/>
      <c r="P32" s="244" t="s">
        <v>46</v>
      </c>
      <c r="Q32" s="245"/>
      <c r="R32" s="245"/>
      <c r="S32" s="245"/>
      <c r="T32" s="245"/>
      <c r="U32" s="245"/>
      <c r="V32" s="245"/>
      <c r="W32" s="245"/>
      <c r="X32" s="246"/>
      <c r="Y32" s="49">
        <f>SUM(Y29:Y31)</f>
        <v>81.694999999999993</v>
      </c>
      <c r="Z32" s="53">
        <f>N32</f>
        <v>25.924999999999997</v>
      </c>
    </row>
    <row r="33" spans="1:29" s="25" customFormat="1" ht="15.75" thickBot="1">
      <c r="A33" s="264">
        <v>3</v>
      </c>
      <c r="B33" s="227" t="s">
        <v>401</v>
      </c>
      <c r="C33" s="262" t="s">
        <v>369</v>
      </c>
      <c r="D33" s="257">
        <v>2010</v>
      </c>
      <c r="E33" s="257" t="s">
        <v>59</v>
      </c>
      <c r="F33" s="227" t="s">
        <v>371</v>
      </c>
      <c r="G33" s="26" t="s">
        <v>4</v>
      </c>
      <c r="H33" s="27">
        <v>8.4</v>
      </c>
      <c r="I33" s="28">
        <v>8.4</v>
      </c>
      <c r="J33" s="28">
        <v>9</v>
      </c>
      <c r="K33" s="29">
        <v>8.9</v>
      </c>
      <c r="L33" s="30">
        <v>8.8000000000000007</v>
      </c>
      <c r="M33" s="31">
        <v>1.2</v>
      </c>
      <c r="N33" s="32">
        <v>8.5250000000000004</v>
      </c>
      <c r="O33" s="33">
        <f>N33*2-M33</f>
        <v>15.850000000000001</v>
      </c>
      <c r="P33" s="34">
        <v>85</v>
      </c>
      <c r="Q33" s="53">
        <f>P33/100</f>
        <v>0.85</v>
      </c>
      <c r="R33" s="27">
        <v>9</v>
      </c>
      <c r="S33" s="28">
        <v>9</v>
      </c>
      <c r="T33" s="28">
        <v>8.8000000000000007</v>
      </c>
      <c r="U33" s="29">
        <v>9</v>
      </c>
      <c r="V33" s="35">
        <v>8.8000000000000007</v>
      </c>
      <c r="W33" s="32">
        <v>8.75</v>
      </c>
      <c r="X33" s="33">
        <v>0.5</v>
      </c>
      <c r="Y33" s="53">
        <f>SUM(W33,O33,Q33)-X33</f>
        <v>24.950000000000003</v>
      </c>
      <c r="Z33" s="233" t="str">
        <f>IF(N36&gt;=25.8,"КМС","б\р")</f>
        <v>б\р</v>
      </c>
    </row>
    <row r="34" spans="1:29" s="25" customFormat="1" ht="15.75" thickBot="1">
      <c r="A34" s="265"/>
      <c r="B34" s="228"/>
      <c r="C34" s="239"/>
      <c r="D34" s="281"/>
      <c r="E34" s="231"/>
      <c r="F34" s="228"/>
      <c r="G34" s="37" t="s">
        <v>17</v>
      </c>
      <c r="H34" s="27">
        <v>9</v>
      </c>
      <c r="I34" s="28">
        <v>9</v>
      </c>
      <c r="J34" s="28">
        <v>9.1</v>
      </c>
      <c r="K34" s="29">
        <v>9.1999999999999993</v>
      </c>
      <c r="L34" s="30">
        <v>8.9</v>
      </c>
      <c r="M34" s="31">
        <v>0</v>
      </c>
      <c r="N34" s="32">
        <f>(I34+J34+L34+K34-MAX(I34:L34)-MIN(I34:L34))/2</f>
        <v>9.0500000000000007</v>
      </c>
      <c r="O34" s="33">
        <f>N34*2-M34</f>
        <v>18.100000000000001</v>
      </c>
      <c r="P34" s="34">
        <v>83</v>
      </c>
      <c r="Q34" s="53">
        <f>P34/100</f>
        <v>0.83</v>
      </c>
      <c r="R34" s="27">
        <v>8.9</v>
      </c>
      <c r="S34" s="28">
        <v>9</v>
      </c>
      <c r="T34" s="28">
        <v>8.9</v>
      </c>
      <c r="U34" s="29">
        <v>9</v>
      </c>
      <c r="V34" s="35">
        <v>8.9</v>
      </c>
      <c r="W34" s="32">
        <v>8.85</v>
      </c>
      <c r="X34" s="33">
        <v>0.5</v>
      </c>
      <c r="Y34" s="36">
        <f>SUM(W34,O34,Q34)-X34</f>
        <v>27.28</v>
      </c>
      <c r="Z34" s="234"/>
    </row>
    <row r="35" spans="1:29" s="25" customFormat="1" ht="22.5" thickBot="1">
      <c r="A35" s="265"/>
      <c r="B35" s="229"/>
      <c r="C35" s="239" t="s">
        <v>370</v>
      </c>
      <c r="D35" s="231">
        <v>2005</v>
      </c>
      <c r="E35" s="231" t="s">
        <v>59</v>
      </c>
      <c r="F35" s="228"/>
      <c r="G35" s="38" t="s">
        <v>45</v>
      </c>
      <c r="H35" s="39">
        <v>9</v>
      </c>
      <c r="I35" s="40">
        <v>9</v>
      </c>
      <c r="J35" s="40">
        <v>9.1</v>
      </c>
      <c r="K35" s="41">
        <v>9.1</v>
      </c>
      <c r="L35" s="42">
        <v>9.1999999999999993</v>
      </c>
      <c r="M35" s="43">
        <v>0.3</v>
      </c>
      <c r="N35" s="32">
        <f>(I35+J35+L35+K35-MAX(I35:L35)-MIN(I35:L35))/2</f>
        <v>9.1</v>
      </c>
      <c r="O35" s="33">
        <f>N35*2-M35</f>
        <v>17.899999999999999</v>
      </c>
      <c r="P35" s="44">
        <v>124</v>
      </c>
      <c r="Q35" s="53">
        <f>P35/100</f>
        <v>1.24</v>
      </c>
      <c r="R35" s="39">
        <v>8.8000000000000007</v>
      </c>
      <c r="S35" s="40">
        <v>8.8000000000000007</v>
      </c>
      <c r="T35" s="40">
        <v>8.8000000000000007</v>
      </c>
      <c r="U35" s="41">
        <v>8.8000000000000007</v>
      </c>
      <c r="V35" s="45">
        <v>8.8000000000000007</v>
      </c>
      <c r="W35" s="32">
        <f>(S35+U35+T35+V35-MAX(S35:V35)-MIN(S35:V35))/2</f>
        <v>8.8000000000000007</v>
      </c>
      <c r="X35" s="46">
        <v>0.5</v>
      </c>
      <c r="Y35" s="36">
        <f>SUM(W35,O35,Q35)-X35</f>
        <v>27.439999999999998</v>
      </c>
      <c r="Z35" s="235"/>
    </row>
    <row r="36" spans="1:29" s="25" customFormat="1" ht="15.75" thickBot="1">
      <c r="A36" s="266"/>
      <c r="B36" s="230"/>
      <c r="C36" s="240"/>
      <c r="D36" s="232"/>
      <c r="E36" s="250"/>
      <c r="F36" s="263"/>
      <c r="G36" s="241" t="s">
        <v>43</v>
      </c>
      <c r="H36" s="242"/>
      <c r="I36" s="242"/>
      <c r="J36" s="242"/>
      <c r="K36" s="242"/>
      <c r="L36" s="242"/>
      <c r="M36" s="243"/>
      <c r="N36" s="47">
        <f>SUM(N33:N35)-M33-M34-M35</f>
        <v>25.175000000000004</v>
      </c>
      <c r="O36" s="48"/>
      <c r="P36" s="247" t="s">
        <v>46</v>
      </c>
      <c r="Q36" s="248"/>
      <c r="R36" s="248"/>
      <c r="S36" s="248"/>
      <c r="T36" s="248"/>
      <c r="U36" s="248"/>
      <c r="V36" s="248"/>
      <c r="W36" s="248"/>
      <c r="X36" s="249"/>
      <c r="Y36" s="49">
        <f>SUM(Y33:Y35)</f>
        <v>79.67</v>
      </c>
      <c r="Z36" s="50">
        <f>N36</f>
        <v>25.175000000000004</v>
      </c>
    </row>
    <row r="37" spans="1:29" s="25" customFormat="1" ht="17.25" customHeight="1" thickBot="1">
      <c r="A37" s="267" t="s">
        <v>74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9"/>
      <c r="AA37" s="2"/>
      <c r="AB37" s="2"/>
      <c r="AC37" s="2"/>
    </row>
    <row r="38" spans="1:29" s="54" customFormat="1" ht="15.75" customHeight="1" thickBot="1">
      <c r="A38" s="236">
        <v>1</v>
      </c>
      <c r="B38" s="227" t="s">
        <v>401</v>
      </c>
      <c r="C38" s="262" t="s">
        <v>369</v>
      </c>
      <c r="D38" s="257">
        <v>2010</v>
      </c>
      <c r="E38" s="257" t="s">
        <v>59</v>
      </c>
      <c r="F38" s="227" t="s">
        <v>371</v>
      </c>
      <c r="G38" s="26" t="s">
        <v>4</v>
      </c>
      <c r="H38" s="27">
        <v>8.9</v>
      </c>
      <c r="I38" s="28">
        <v>8.9</v>
      </c>
      <c r="J38" s="28">
        <v>8.8000000000000007</v>
      </c>
      <c r="K38" s="29">
        <v>9.1999999999999993</v>
      </c>
      <c r="L38" s="30">
        <v>9</v>
      </c>
      <c r="M38" s="31">
        <v>0.6</v>
      </c>
      <c r="N38" s="32">
        <f>(I38+J38+L38+K38-MAX(I38:L38)-MIN(I38:L38))/2</f>
        <v>8.9500000000000028</v>
      </c>
      <c r="O38" s="33">
        <f>N38*2-M38</f>
        <v>17.300000000000004</v>
      </c>
      <c r="P38" s="34">
        <v>80</v>
      </c>
      <c r="Q38" s="53">
        <f>P38/100</f>
        <v>0.8</v>
      </c>
      <c r="R38" s="27">
        <v>9</v>
      </c>
      <c r="S38" s="28">
        <v>9</v>
      </c>
      <c r="T38" s="28">
        <v>9</v>
      </c>
      <c r="U38" s="29">
        <v>9</v>
      </c>
      <c r="V38" s="35">
        <v>9</v>
      </c>
      <c r="W38" s="32">
        <f>(S38+U38+T38+V38-MAX(S38:V38)-MIN(S38:V38))/2</f>
        <v>9</v>
      </c>
      <c r="X38" s="33">
        <v>0.3</v>
      </c>
      <c r="Y38" s="53">
        <f>SUM(W38,O38,Q38)-X38</f>
        <v>26.800000000000004</v>
      </c>
      <c r="Z38" s="233" t="str">
        <f>IF(N41&gt;=25.8,"КМС","б\р")</f>
        <v>КМС</v>
      </c>
    </row>
    <row r="39" spans="1:29" s="54" customFormat="1" ht="15.75" thickBot="1">
      <c r="A39" s="237"/>
      <c r="B39" s="228"/>
      <c r="C39" s="239"/>
      <c r="D39" s="281"/>
      <c r="E39" s="231"/>
      <c r="F39" s="228"/>
      <c r="G39" s="37" t="s">
        <v>17</v>
      </c>
      <c r="H39" s="27">
        <v>9.3000000000000007</v>
      </c>
      <c r="I39" s="28">
        <v>9.3000000000000007</v>
      </c>
      <c r="J39" s="28">
        <v>9.1999999999999993</v>
      </c>
      <c r="K39" s="29">
        <v>9.1999999999999993</v>
      </c>
      <c r="L39" s="30">
        <v>9</v>
      </c>
      <c r="M39" s="31">
        <v>0</v>
      </c>
      <c r="N39" s="32">
        <f>(I39+J39+L39+K39-MAX(I39:L39)-MIN(I39:L39))/2</f>
        <v>9.2000000000000011</v>
      </c>
      <c r="O39" s="33">
        <f>N39*2-M39</f>
        <v>18.400000000000002</v>
      </c>
      <c r="P39" s="34">
        <v>70</v>
      </c>
      <c r="Q39" s="53">
        <f>P39/100</f>
        <v>0.7</v>
      </c>
      <c r="R39" s="27">
        <v>9.1999999999999993</v>
      </c>
      <c r="S39" s="28">
        <v>9.1</v>
      </c>
      <c r="T39" s="28">
        <v>9.1999999999999993</v>
      </c>
      <c r="U39" s="29">
        <v>9.1</v>
      </c>
      <c r="V39" s="35">
        <v>9.1999999999999993</v>
      </c>
      <c r="W39" s="32">
        <f>(S39+U39+T39+V39-MAX(S39:V39)-MIN(S39:V39))/2</f>
        <v>9.1499999999999986</v>
      </c>
      <c r="X39" s="33">
        <v>0.3</v>
      </c>
      <c r="Y39" s="36">
        <f>SUM(W39,O39,Q39)-X39</f>
        <v>27.95</v>
      </c>
      <c r="Z39" s="234"/>
    </row>
    <row r="40" spans="1:29" s="54" customFormat="1" ht="21.75" customHeight="1" thickBot="1">
      <c r="A40" s="237"/>
      <c r="B40" s="229"/>
      <c r="C40" s="239" t="s">
        <v>370</v>
      </c>
      <c r="D40" s="231">
        <v>2005</v>
      </c>
      <c r="E40" s="231" t="s">
        <v>59</v>
      </c>
      <c r="F40" s="228"/>
      <c r="G40" s="38" t="s">
        <v>45</v>
      </c>
      <c r="H40" s="39">
        <v>8.8000000000000007</v>
      </c>
      <c r="I40" s="40">
        <v>8.8000000000000007</v>
      </c>
      <c r="J40" s="40">
        <v>9</v>
      </c>
      <c r="K40" s="41">
        <v>9</v>
      </c>
      <c r="L40" s="42">
        <v>8.8000000000000007</v>
      </c>
      <c r="M40" s="43">
        <v>0</v>
      </c>
      <c r="N40" s="32">
        <f>(I40+J40+L40+K40-MAX(I40:L40)-MIN(I40:L40))/2</f>
        <v>8.9</v>
      </c>
      <c r="O40" s="33">
        <f>N40*2-M40</f>
        <v>17.8</v>
      </c>
      <c r="P40" s="44">
        <v>124</v>
      </c>
      <c r="Q40" s="53">
        <f>P40/100</f>
        <v>1.24</v>
      </c>
      <c r="R40" s="39">
        <v>8.6</v>
      </c>
      <c r="S40" s="40">
        <v>8.6</v>
      </c>
      <c r="T40" s="40">
        <v>8.6</v>
      </c>
      <c r="U40" s="41">
        <v>8.6</v>
      </c>
      <c r="V40" s="45">
        <v>8.6</v>
      </c>
      <c r="W40" s="32">
        <f>(S40+U40+T40+V40-MAX(S40:V40)-MIN(S40:V40))/2</f>
        <v>8.5999999999999979</v>
      </c>
      <c r="X40" s="46">
        <v>0.3</v>
      </c>
      <c r="Y40" s="36">
        <f>SUM(W40,O40,Q40)-X40</f>
        <v>27.339999999999996</v>
      </c>
      <c r="Z40" s="235"/>
    </row>
    <row r="41" spans="1:29" s="54" customFormat="1" ht="24.75" customHeight="1" thickBot="1">
      <c r="A41" s="238"/>
      <c r="B41" s="230"/>
      <c r="C41" s="240"/>
      <c r="D41" s="232"/>
      <c r="E41" s="250"/>
      <c r="F41" s="263"/>
      <c r="G41" s="241" t="s">
        <v>43</v>
      </c>
      <c r="H41" s="242"/>
      <c r="I41" s="242"/>
      <c r="J41" s="242"/>
      <c r="K41" s="242"/>
      <c r="L41" s="242"/>
      <c r="M41" s="243"/>
      <c r="N41" s="47">
        <f>SUM(N38:N40)-M38-M39-M40</f>
        <v>26.450000000000003</v>
      </c>
      <c r="O41" s="55"/>
      <c r="P41" s="244" t="s">
        <v>46</v>
      </c>
      <c r="Q41" s="245"/>
      <c r="R41" s="245"/>
      <c r="S41" s="245"/>
      <c r="T41" s="245"/>
      <c r="U41" s="245"/>
      <c r="V41" s="245"/>
      <c r="W41" s="245"/>
      <c r="X41" s="246"/>
      <c r="Y41" s="49">
        <f>SUM(Y38:Y40)</f>
        <v>82.09</v>
      </c>
      <c r="Z41" s="53">
        <f>N41</f>
        <v>26.450000000000003</v>
      </c>
    </row>
    <row r="42" spans="1:29" s="54" customFormat="1" ht="21" customHeight="1" thickBot="1">
      <c r="A42" s="236">
        <v>2</v>
      </c>
      <c r="B42" s="227" t="s">
        <v>262</v>
      </c>
      <c r="C42" s="262" t="s">
        <v>298</v>
      </c>
      <c r="D42" s="257">
        <v>2010</v>
      </c>
      <c r="E42" s="257" t="s">
        <v>59</v>
      </c>
      <c r="F42" s="227" t="s">
        <v>263</v>
      </c>
      <c r="G42" s="26" t="s">
        <v>4</v>
      </c>
      <c r="H42" s="27">
        <v>8.1999999999999993</v>
      </c>
      <c r="I42" s="28">
        <v>8.1999999999999993</v>
      </c>
      <c r="J42" s="28">
        <v>8.3000000000000007</v>
      </c>
      <c r="K42" s="29">
        <v>7.5</v>
      </c>
      <c r="L42" s="30">
        <v>7.9</v>
      </c>
      <c r="M42" s="31">
        <v>0</v>
      </c>
      <c r="N42" s="32">
        <f>(I42+J42+L42+K42-MAX(I42:L42)-MIN(I42:L42))/2</f>
        <v>8.0499999999999989</v>
      </c>
      <c r="O42" s="33">
        <f>N42*2-M42</f>
        <v>16.099999999999998</v>
      </c>
      <c r="P42" s="34">
        <v>41</v>
      </c>
      <c r="Q42" s="53">
        <f>P42/100</f>
        <v>0.41</v>
      </c>
      <c r="R42" s="27">
        <v>7.6</v>
      </c>
      <c r="S42" s="28">
        <v>7.9</v>
      </c>
      <c r="T42" s="28">
        <v>7.6</v>
      </c>
      <c r="U42" s="29">
        <v>7.9</v>
      </c>
      <c r="V42" s="35">
        <v>7.6</v>
      </c>
      <c r="W42" s="32">
        <f>(S42+U42+T42+V42-MAX(S42:V42)-MIN(S42:V42))/2</f>
        <v>7.7500000000000009</v>
      </c>
      <c r="X42" s="33">
        <v>1.2</v>
      </c>
      <c r="Y42" s="53">
        <f>SUM(W42,O42,Q42)-X42</f>
        <v>23.06</v>
      </c>
      <c r="Z42" s="233" t="str">
        <f>IF(N45&gt;=25.8,"КМС","б\р")</f>
        <v>б\р</v>
      </c>
    </row>
    <row r="43" spans="1:29" s="54" customFormat="1" ht="18.75" customHeight="1" thickBot="1">
      <c r="A43" s="237"/>
      <c r="B43" s="228"/>
      <c r="C43" s="239"/>
      <c r="D43" s="231"/>
      <c r="E43" s="231"/>
      <c r="F43" s="228"/>
      <c r="G43" s="37" t="s">
        <v>17</v>
      </c>
      <c r="H43" s="27">
        <v>7.4</v>
      </c>
      <c r="I43" s="28">
        <v>7.4</v>
      </c>
      <c r="J43" s="28">
        <v>7.5</v>
      </c>
      <c r="K43" s="29">
        <v>7.7</v>
      </c>
      <c r="L43" s="30">
        <v>8.1</v>
      </c>
      <c r="M43" s="31">
        <v>0</v>
      </c>
      <c r="N43" s="32">
        <f>(I43+J43+L43+K43-MAX(I43:L43)-MIN(I43:L43))/2</f>
        <v>7.6000000000000005</v>
      </c>
      <c r="O43" s="33">
        <f>N43*2-M43</f>
        <v>15.200000000000001</v>
      </c>
      <c r="P43" s="34">
        <v>37</v>
      </c>
      <c r="Q43" s="53">
        <f>P43/100</f>
        <v>0.37</v>
      </c>
      <c r="R43" s="27">
        <v>7.5</v>
      </c>
      <c r="S43" s="28">
        <v>7.5</v>
      </c>
      <c r="T43" s="28">
        <v>7.5</v>
      </c>
      <c r="U43" s="29">
        <v>7.5</v>
      </c>
      <c r="V43" s="35">
        <v>7.5</v>
      </c>
      <c r="W43" s="32">
        <f>(S43+U43+T43+V43-MAX(S43:V43)-MIN(S43:V43))/2</f>
        <v>7.5</v>
      </c>
      <c r="X43" s="33">
        <v>0</v>
      </c>
      <c r="Y43" s="36">
        <f>SUM(W43,O43,Q43)-X43</f>
        <v>23.070000000000004</v>
      </c>
      <c r="Z43" s="234"/>
    </row>
    <row r="44" spans="1:29" s="54" customFormat="1" ht="15.75" customHeight="1" thickBot="1">
      <c r="A44" s="237"/>
      <c r="B44" s="229"/>
      <c r="C44" s="239" t="s">
        <v>416</v>
      </c>
      <c r="D44" s="231">
        <v>2006</v>
      </c>
      <c r="E44" s="231" t="s">
        <v>59</v>
      </c>
      <c r="F44" s="228"/>
      <c r="G44" s="38" t="s">
        <v>45</v>
      </c>
      <c r="H44" s="39">
        <v>6.9</v>
      </c>
      <c r="I44" s="40">
        <v>6.9</v>
      </c>
      <c r="J44" s="40">
        <v>6.6</v>
      </c>
      <c r="K44" s="41">
        <v>6.9</v>
      </c>
      <c r="L44" s="42">
        <v>7.9</v>
      </c>
      <c r="M44" s="43">
        <v>0.6</v>
      </c>
      <c r="N44" s="32">
        <f>(I44+J44+L44+K44-MAX(I44:L44)-MIN(I44:L44))/2</f>
        <v>6.8999999999999995</v>
      </c>
      <c r="O44" s="33">
        <f>N44*2-M44</f>
        <v>13.2</v>
      </c>
      <c r="P44" s="44">
        <v>71</v>
      </c>
      <c r="Q44" s="53">
        <f>P44/100</f>
        <v>0.71</v>
      </c>
      <c r="R44" s="39">
        <v>7.8</v>
      </c>
      <c r="S44" s="40">
        <v>8</v>
      </c>
      <c r="T44" s="40">
        <v>7.8</v>
      </c>
      <c r="U44" s="41">
        <v>8</v>
      </c>
      <c r="V44" s="45">
        <v>7.8</v>
      </c>
      <c r="W44" s="32">
        <f>(S44+U44+T44+V44-MAX(S44:V44)-MIN(S44:V44))/2</f>
        <v>7.9</v>
      </c>
      <c r="X44" s="46">
        <v>0</v>
      </c>
      <c r="Y44" s="36">
        <f>SUM(W44,O44,Q44)-X44</f>
        <v>21.810000000000002</v>
      </c>
      <c r="Z44" s="235"/>
    </row>
    <row r="45" spans="1:29" s="54" customFormat="1" ht="23.25" customHeight="1" thickBot="1">
      <c r="A45" s="238"/>
      <c r="B45" s="230"/>
      <c r="C45" s="240"/>
      <c r="D45" s="232"/>
      <c r="E45" s="250"/>
      <c r="F45" s="263"/>
      <c r="G45" s="241" t="s">
        <v>43</v>
      </c>
      <c r="H45" s="242"/>
      <c r="I45" s="242"/>
      <c r="J45" s="242"/>
      <c r="K45" s="242"/>
      <c r="L45" s="242"/>
      <c r="M45" s="243"/>
      <c r="N45" s="47">
        <f>SUM(N42:N44)-M42-M43-M44</f>
        <v>21.949999999999996</v>
      </c>
      <c r="O45" s="55"/>
      <c r="P45" s="244" t="s">
        <v>46</v>
      </c>
      <c r="Q45" s="245"/>
      <c r="R45" s="245"/>
      <c r="S45" s="245"/>
      <c r="T45" s="245"/>
      <c r="U45" s="245"/>
      <c r="V45" s="245"/>
      <c r="W45" s="245"/>
      <c r="X45" s="246"/>
      <c r="Y45" s="49">
        <f>SUM(Y42:Y44)</f>
        <v>67.94</v>
      </c>
      <c r="Z45" s="53">
        <f>N45</f>
        <v>21.949999999999996</v>
      </c>
    </row>
    <row r="46" spans="1:29" ht="24" customHeight="1" thickBot="1">
      <c r="A46" s="267" t="s">
        <v>63</v>
      </c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170"/>
      <c r="AA46" s="2"/>
      <c r="AB46" s="2"/>
      <c r="AC46" s="2"/>
    </row>
    <row r="47" spans="1:29" s="25" customFormat="1" ht="15.75" customHeight="1" thickBot="1">
      <c r="A47" s="236">
        <v>1</v>
      </c>
      <c r="B47" s="227" t="s">
        <v>76</v>
      </c>
      <c r="C47" s="262" t="s">
        <v>148</v>
      </c>
      <c r="D47" s="257">
        <v>2011</v>
      </c>
      <c r="E47" s="257" t="s">
        <v>145</v>
      </c>
      <c r="F47" s="227" t="s">
        <v>77</v>
      </c>
      <c r="G47" s="26" t="s">
        <v>4</v>
      </c>
      <c r="H47" s="27">
        <v>8.6999999999999993</v>
      </c>
      <c r="I47" s="28">
        <v>8.6999999999999993</v>
      </c>
      <c r="J47" s="28">
        <v>9</v>
      </c>
      <c r="K47" s="29">
        <v>8.6</v>
      </c>
      <c r="L47" s="30">
        <v>8.6999999999999993</v>
      </c>
      <c r="M47" s="31">
        <v>0</v>
      </c>
      <c r="N47" s="32">
        <f>(I47+J47+L47+K47-MAX(I47:L47)-MIN(I47:L47))/2</f>
        <v>8.6999999999999993</v>
      </c>
      <c r="O47" s="33">
        <f>N47*2-M47</f>
        <v>17.399999999999999</v>
      </c>
      <c r="P47" s="34">
        <v>0.5</v>
      </c>
      <c r="Q47" s="53">
        <v>0.5</v>
      </c>
      <c r="R47" s="27">
        <v>8.4</v>
      </c>
      <c r="S47" s="28">
        <v>8.4</v>
      </c>
      <c r="T47" s="28">
        <v>8.5</v>
      </c>
      <c r="U47" s="29">
        <v>8.5</v>
      </c>
      <c r="V47" s="35">
        <v>8.4</v>
      </c>
      <c r="W47" s="32">
        <f>(S47+U47+T47+V47-MAX(S47:V47)-MIN(S47:V47))/2</f>
        <v>8.4499999999999993</v>
      </c>
      <c r="X47" s="33">
        <v>0.3</v>
      </c>
      <c r="Y47" s="53">
        <f>SUM(W47,O47,Q47)-X47</f>
        <v>26.049999999999997</v>
      </c>
      <c r="Z47" s="233" t="str">
        <f>IF(N50&gt;=26.4,"МС","б\р")</f>
        <v>б\р</v>
      </c>
    </row>
    <row r="48" spans="1:29" s="25" customFormat="1" ht="15.75" thickBot="1">
      <c r="A48" s="237"/>
      <c r="B48" s="228"/>
      <c r="C48" s="239"/>
      <c r="D48" s="231"/>
      <c r="E48" s="231"/>
      <c r="F48" s="228"/>
      <c r="G48" s="37" t="s">
        <v>17</v>
      </c>
      <c r="H48" s="27">
        <v>8.5</v>
      </c>
      <c r="I48" s="28">
        <v>8.5</v>
      </c>
      <c r="J48" s="28">
        <v>8.4</v>
      </c>
      <c r="K48" s="29">
        <v>8.3000000000000007</v>
      </c>
      <c r="L48" s="30">
        <v>8.5</v>
      </c>
      <c r="M48" s="31">
        <v>0</v>
      </c>
      <c r="N48" s="32">
        <f>(I48+J48+L48+K48-MAX(I48:L48)-MIN(I48:L48))/2</f>
        <v>8.4500000000000011</v>
      </c>
      <c r="O48" s="33">
        <f>N48*2-M48</f>
        <v>16.900000000000002</v>
      </c>
      <c r="P48" s="34">
        <v>0.5</v>
      </c>
      <c r="Q48" s="53">
        <v>0.5</v>
      </c>
      <c r="R48" s="27">
        <v>8.1999999999999993</v>
      </c>
      <c r="S48" s="28">
        <v>8.3000000000000007</v>
      </c>
      <c r="T48" s="28">
        <v>8.4</v>
      </c>
      <c r="U48" s="29">
        <v>8.1999999999999993</v>
      </c>
      <c r="V48" s="35">
        <v>8.3000000000000007</v>
      </c>
      <c r="W48" s="32">
        <f>(S48+U48+T48+V48-MAX(S48:V48)-MIN(S48:V48))/2</f>
        <v>8.3000000000000025</v>
      </c>
      <c r="X48" s="33">
        <v>0.3</v>
      </c>
      <c r="Y48" s="36">
        <f>SUM(W48,O48,Q48)-X48</f>
        <v>25.400000000000002</v>
      </c>
      <c r="Z48" s="234"/>
    </row>
    <row r="49" spans="1:26" s="25" customFormat="1" ht="22.5" thickBot="1">
      <c r="A49" s="237"/>
      <c r="B49" s="229"/>
      <c r="C49" s="239" t="s">
        <v>149</v>
      </c>
      <c r="D49" s="231">
        <v>2009</v>
      </c>
      <c r="E49" s="231">
        <v>2</v>
      </c>
      <c r="F49" s="228"/>
      <c r="G49" s="38" t="s">
        <v>45</v>
      </c>
      <c r="H49" s="39"/>
      <c r="I49" s="40"/>
      <c r="J49" s="40"/>
      <c r="K49" s="41"/>
      <c r="L49" s="42"/>
      <c r="M49" s="43">
        <v>0</v>
      </c>
      <c r="N49" s="32">
        <f>(I49+J49+L49+K49-MAX(I49:L49)-MIN(I49:L49))/2</f>
        <v>0</v>
      </c>
      <c r="O49" s="33">
        <f>N49*2-M49</f>
        <v>0</v>
      </c>
      <c r="P49" s="44"/>
      <c r="Q49" s="53">
        <f>P49/100</f>
        <v>0</v>
      </c>
      <c r="R49" s="39"/>
      <c r="S49" s="40"/>
      <c r="T49" s="40"/>
      <c r="U49" s="41"/>
      <c r="V49" s="45"/>
      <c r="W49" s="32">
        <f>(S49+U49+T49+V49-MAX(S49:V49)-MIN(S49:V49))/2</f>
        <v>0</v>
      </c>
      <c r="X49" s="46">
        <v>0</v>
      </c>
      <c r="Y49" s="36">
        <f>SUM(W49,O49,Q49)-X49</f>
        <v>0</v>
      </c>
      <c r="Z49" s="235"/>
    </row>
    <row r="50" spans="1:26" s="25" customFormat="1" ht="21.75" customHeight="1" thickBot="1">
      <c r="A50" s="238"/>
      <c r="B50" s="230"/>
      <c r="C50" s="240"/>
      <c r="D50" s="232"/>
      <c r="E50" s="250"/>
      <c r="F50" s="263"/>
      <c r="G50" s="241" t="s">
        <v>43</v>
      </c>
      <c r="H50" s="242"/>
      <c r="I50" s="242"/>
      <c r="J50" s="242"/>
      <c r="K50" s="242"/>
      <c r="L50" s="242"/>
      <c r="M50" s="243"/>
      <c r="N50" s="47">
        <f>SUM(N47:N49)-M47-M48-M49</f>
        <v>17.149999999999999</v>
      </c>
      <c r="O50" s="55"/>
      <c r="P50" s="244" t="s">
        <v>46</v>
      </c>
      <c r="Q50" s="245"/>
      <c r="R50" s="245"/>
      <c r="S50" s="245"/>
      <c r="T50" s="245"/>
      <c r="U50" s="245"/>
      <c r="V50" s="245"/>
      <c r="W50" s="245"/>
      <c r="X50" s="246"/>
      <c r="Y50" s="49">
        <f>SUM(Y47:Y49)</f>
        <v>51.45</v>
      </c>
      <c r="Z50" s="53">
        <f>N50</f>
        <v>17.149999999999999</v>
      </c>
    </row>
    <row r="51" spans="1:26" s="60" customFormat="1" ht="15.75" customHeight="1"/>
    <row r="52" spans="1:26" s="25" customFormat="1" ht="15.75">
      <c r="A52" s="79"/>
      <c r="B52" s="62"/>
      <c r="C52" s="280" t="s">
        <v>48</v>
      </c>
      <c r="D52" s="280"/>
      <c r="E52" s="280"/>
      <c r="F52" s="280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  <c r="S52" s="63"/>
      <c r="T52" s="65" t="s">
        <v>70</v>
      </c>
      <c r="U52" s="65"/>
      <c r="V52" s="66"/>
      <c r="W52" s="67"/>
      <c r="X52" s="68"/>
    </row>
    <row r="53" spans="1:26" s="25" customFormat="1" ht="15.75">
      <c r="A53" s="79"/>
      <c r="B53" s="62"/>
      <c r="C53" s="69" t="s">
        <v>26</v>
      </c>
      <c r="D53" s="63"/>
      <c r="E53" s="63"/>
      <c r="F53" s="64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3"/>
      <c r="T53" s="65" t="s">
        <v>71</v>
      </c>
      <c r="U53" s="65"/>
      <c r="V53" s="66"/>
      <c r="W53" s="70"/>
      <c r="X53" s="70"/>
    </row>
    <row r="54" spans="1:26" s="25" customFormat="1" ht="15.75">
      <c r="A54" s="79"/>
      <c r="B54" s="62"/>
      <c r="C54" s="279" t="s">
        <v>13</v>
      </c>
      <c r="D54" s="279"/>
      <c r="E54" s="279"/>
      <c r="F54" s="279"/>
      <c r="G54" s="279"/>
      <c r="H54" s="279"/>
      <c r="I54" s="63"/>
      <c r="J54" s="63"/>
      <c r="K54" s="63"/>
      <c r="L54" s="64"/>
      <c r="M54" s="63"/>
      <c r="N54" s="63"/>
      <c r="O54" s="63"/>
      <c r="P54" s="63"/>
      <c r="Q54" s="63"/>
      <c r="R54" s="63"/>
      <c r="S54" s="63"/>
      <c r="T54" s="65" t="s">
        <v>72</v>
      </c>
      <c r="U54" s="65"/>
      <c r="V54" s="66"/>
      <c r="W54" s="70"/>
      <c r="X54" s="70"/>
    </row>
    <row r="55" spans="1:26" s="25" customFormat="1" ht="15.75">
      <c r="A55" s="79"/>
      <c r="B55" s="62"/>
      <c r="C55" s="69" t="s">
        <v>26</v>
      </c>
      <c r="D55" s="69"/>
      <c r="E55" s="69"/>
      <c r="F55" s="63"/>
      <c r="G55" s="63"/>
      <c r="H55" s="63"/>
      <c r="I55" s="71"/>
      <c r="J55" s="63"/>
      <c r="K55" s="63"/>
      <c r="L55" s="64"/>
      <c r="M55" s="63"/>
      <c r="N55" s="63"/>
      <c r="O55" s="63"/>
      <c r="P55" s="63"/>
      <c r="Q55" s="63"/>
      <c r="R55" s="63"/>
      <c r="S55" s="63"/>
      <c r="T55" s="65" t="s">
        <v>73</v>
      </c>
      <c r="U55" s="65"/>
      <c r="V55" s="66"/>
    </row>
    <row r="56" spans="1:26" ht="20.25">
      <c r="A56" s="277" t="s">
        <v>115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ht="20.25">
      <c r="A57" s="58"/>
      <c r="B57" s="15"/>
      <c r="C57" s="25"/>
      <c r="D57" s="2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80"/>
      <c r="Q57" s="2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>
      <c r="A58" s="58"/>
      <c r="B58" s="15"/>
      <c r="C58" s="278" t="s">
        <v>117</v>
      </c>
      <c r="D58" s="278"/>
      <c r="E58" s="278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75" t="s">
        <v>75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6.5" thickBot="1">
      <c r="A59" s="58"/>
      <c r="B59" s="25"/>
      <c r="C59" s="152"/>
      <c r="D59" s="152"/>
      <c r="E59" s="152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75" t="s">
        <v>116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9.5" thickBot="1">
      <c r="A60" s="267" t="s">
        <v>120</v>
      </c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9"/>
    </row>
    <row r="61" spans="1:26" ht="15.75" thickBot="1">
      <c r="A61" s="251" t="s">
        <v>0</v>
      </c>
      <c r="B61" s="5" t="s">
        <v>2</v>
      </c>
      <c r="C61" s="251" t="s">
        <v>1</v>
      </c>
      <c r="D61" s="260" t="s">
        <v>28</v>
      </c>
      <c r="E61" s="255" t="s">
        <v>27</v>
      </c>
      <c r="F61" s="273" t="s">
        <v>16</v>
      </c>
      <c r="G61" s="275" t="s">
        <v>3</v>
      </c>
      <c r="H61" s="270" t="s">
        <v>113</v>
      </c>
      <c r="I61" s="271"/>
      <c r="J61" s="271"/>
      <c r="K61" s="271"/>
      <c r="L61" s="272"/>
      <c r="M61" s="258" t="s">
        <v>32</v>
      </c>
      <c r="N61" s="258" t="s">
        <v>33</v>
      </c>
      <c r="O61" s="258" t="s">
        <v>34</v>
      </c>
      <c r="P61" s="253" t="s">
        <v>25</v>
      </c>
      <c r="Q61" s="255" t="s">
        <v>114</v>
      </c>
      <c r="R61" s="270" t="s">
        <v>44</v>
      </c>
      <c r="S61" s="271" t="s">
        <v>44</v>
      </c>
      <c r="T61" s="271"/>
      <c r="U61" s="271"/>
      <c r="V61" s="272"/>
      <c r="W61" s="258" t="s">
        <v>30</v>
      </c>
      <c r="X61" s="258" t="s">
        <v>29</v>
      </c>
      <c r="Y61" s="258" t="s">
        <v>35</v>
      </c>
      <c r="Z61" s="258" t="s">
        <v>49</v>
      </c>
    </row>
    <row r="62" spans="1:26" ht="15.75" thickBot="1">
      <c r="A62" s="252"/>
      <c r="B62" s="6" t="s">
        <v>15</v>
      </c>
      <c r="C62" s="252"/>
      <c r="D62" s="261"/>
      <c r="E62" s="256"/>
      <c r="F62" s="274"/>
      <c r="G62" s="276"/>
      <c r="H62" s="208" t="s">
        <v>9</v>
      </c>
      <c r="I62" s="209" t="s">
        <v>18</v>
      </c>
      <c r="J62" s="209" t="s">
        <v>19</v>
      </c>
      <c r="K62" s="209" t="s">
        <v>20</v>
      </c>
      <c r="L62" s="209" t="s">
        <v>21</v>
      </c>
      <c r="M62" s="259" t="s">
        <v>11</v>
      </c>
      <c r="N62" s="259" t="s">
        <v>22</v>
      </c>
      <c r="O62" s="259" t="s">
        <v>23</v>
      </c>
      <c r="P62" s="254"/>
      <c r="Q62" s="256" t="s">
        <v>24</v>
      </c>
      <c r="R62" s="208" t="s">
        <v>9</v>
      </c>
      <c r="S62" s="209" t="s">
        <v>5</v>
      </c>
      <c r="T62" s="209" t="s">
        <v>6</v>
      </c>
      <c r="U62" s="209" t="s">
        <v>7</v>
      </c>
      <c r="V62" s="209" t="s">
        <v>8</v>
      </c>
      <c r="W62" s="259" t="s">
        <v>10</v>
      </c>
      <c r="X62" s="259" t="s">
        <v>9</v>
      </c>
      <c r="Y62" s="259" t="s">
        <v>12</v>
      </c>
      <c r="Z62" s="259" t="s">
        <v>14</v>
      </c>
    </row>
    <row r="63" spans="1:26" s="25" customFormat="1" ht="15.75" thickBot="1">
      <c r="A63" s="236">
        <v>1</v>
      </c>
      <c r="B63" s="227" t="s">
        <v>401</v>
      </c>
      <c r="C63" s="262" t="s">
        <v>402</v>
      </c>
      <c r="D63" s="257">
        <v>2012</v>
      </c>
      <c r="E63" s="257" t="s">
        <v>145</v>
      </c>
      <c r="F63" s="227" t="s">
        <v>398</v>
      </c>
      <c r="G63" s="26" t="s">
        <v>4</v>
      </c>
      <c r="H63" s="27">
        <v>9</v>
      </c>
      <c r="I63" s="28">
        <v>9</v>
      </c>
      <c r="J63" s="28">
        <v>9.3000000000000007</v>
      </c>
      <c r="K63" s="29">
        <v>9.3000000000000007</v>
      </c>
      <c r="L63" s="30">
        <v>8.5</v>
      </c>
      <c r="M63" s="31">
        <v>0</v>
      </c>
      <c r="N63" s="32">
        <f>(I63+J63+L63+K63-MAX(I63:L63)-MIN(I63:L63))/2</f>
        <v>9.15</v>
      </c>
      <c r="O63" s="33">
        <f>N63*2-M63</f>
        <v>18.3</v>
      </c>
      <c r="P63" s="34">
        <v>70</v>
      </c>
      <c r="Q63" s="53">
        <v>0.6</v>
      </c>
      <c r="R63" s="27">
        <v>8.6</v>
      </c>
      <c r="S63" s="28">
        <v>8.6</v>
      </c>
      <c r="T63" s="28">
        <v>8.6</v>
      </c>
      <c r="U63" s="29">
        <v>8.6</v>
      </c>
      <c r="V63" s="35">
        <v>8.6</v>
      </c>
      <c r="W63" s="32">
        <f>(S63+U63+T63+V63-MAX(S63:V63)-MIN(S63:V63))/2</f>
        <v>8.5999999999999979</v>
      </c>
      <c r="X63" s="33">
        <v>0.3</v>
      </c>
      <c r="Y63" s="53">
        <f>SUM(W63,O63,Q63)-X63</f>
        <v>27.2</v>
      </c>
      <c r="Z63" s="233" t="str">
        <f>IF(N66&gt;=25.8,"КМС","б\р")</f>
        <v>КМС</v>
      </c>
    </row>
    <row r="64" spans="1:26" s="25" customFormat="1" ht="15.75" thickBot="1">
      <c r="A64" s="237"/>
      <c r="B64" s="228"/>
      <c r="C64" s="239"/>
      <c r="D64" s="231"/>
      <c r="E64" s="231"/>
      <c r="F64" s="231"/>
      <c r="G64" s="37" t="s">
        <v>17</v>
      </c>
      <c r="H64" s="27">
        <v>8.5</v>
      </c>
      <c r="I64" s="28">
        <v>8.5</v>
      </c>
      <c r="J64" s="28">
        <v>8.1</v>
      </c>
      <c r="K64" s="29">
        <v>8.6</v>
      </c>
      <c r="L64" s="30">
        <v>8.4</v>
      </c>
      <c r="M64" s="31">
        <v>0</v>
      </c>
      <c r="N64" s="32">
        <f>(I64+J64+L64+K64-MAX(I64:L64)-MIN(I64:L64))/2</f>
        <v>8.4499999999999993</v>
      </c>
      <c r="O64" s="33">
        <f>N64*2-M64</f>
        <v>16.899999999999999</v>
      </c>
      <c r="P64" s="34">
        <v>50</v>
      </c>
      <c r="Q64" s="53">
        <f>P64/100</f>
        <v>0.5</v>
      </c>
      <c r="R64" s="27">
        <v>8.1</v>
      </c>
      <c r="S64" s="28">
        <v>8</v>
      </c>
      <c r="T64" s="28">
        <v>8.1</v>
      </c>
      <c r="U64" s="29">
        <v>8</v>
      </c>
      <c r="V64" s="35">
        <v>8.1</v>
      </c>
      <c r="W64" s="32">
        <f>(S64+U64+T64+V64-MAX(S64:V64)-MIN(S64:V64))/2</f>
        <v>8.0500000000000007</v>
      </c>
      <c r="X64" s="33">
        <v>0.3</v>
      </c>
      <c r="Y64" s="36">
        <f>SUM(W64,O64,Q64)-X64</f>
        <v>25.15</v>
      </c>
      <c r="Z64" s="234"/>
    </row>
    <row r="65" spans="1:26" s="25" customFormat="1" ht="22.5" thickBot="1">
      <c r="A65" s="237"/>
      <c r="B65" s="229"/>
      <c r="C65" s="239" t="s">
        <v>403</v>
      </c>
      <c r="D65" s="231">
        <v>2007</v>
      </c>
      <c r="E65" s="231" t="s">
        <v>59</v>
      </c>
      <c r="F65" s="231"/>
      <c r="G65" s="38" t="s">
        <v>45</v>
      </c>
      <c r="H65" s="39">
        <v>8.8000000000000007</v>
      </c>
      <c r="I65" s="40">
        <v>8.8000000000000007</v>
      </c>
      <c r="J65" s="40">
        <v>8.4</v>
      </c>
      <c r="K65" s="41">
        <v>8.6999999999999993</v>
      </c>
      <c r="L65" s="42">
        <v>8.9</v>
      </c>
      <c r="M65" s="43">
        <v>0</v>
      </c>
      <c r="N65" s="32">
        <f>(I65+J65+L65+K65-MAX(I65:L65)-MIN(I65:L65))/2</f>
        <v>8.75</v>
      </c>
      <c r="O65" s="33">
        <f>N65*2-M65</f>
        <v>17.5</v>
      </c>
      <c r="P65" s="44">
        <v>80</v>
      </c>
      <c r="Q65" s="53">
        <f>P65/100</f>
        <v>0.8</v>
      </c>
      <c r="R65" s="39">
        <v>8.3000000000000007</v>
      </c>
      <c r="S65" s="40">
        <v>8.1999999999999993</v>
      </c>
      <c r="T65" s="40">
        <v>8.3000000000000007</v>
      </c>
      <c r="U65" s="41">
        <v>8.1999999999999993</v>
      </c>
      <c r="V65" s="45">
        <v>8.3000000000000007</v>
      </c>
      <c r="W65" s="32">
        <f>(S65+U65+T65+V65-MAX(S65:V65)-MIN(S65:V65))/2</f>
        <v>8.25</v>
      </c>
      <c r="X65" s="46">
        <v>0.3</v>
      </c>
      <c r="Y65" s="36">
        <f>SUM(W65,O65,Q65)-X65</f>
        <v>26.25</v>
      </c>
      <c r="Z65" s="235"/>
    </row>
    <row r="66" spans="1:26" s="25" customFormat="1" ht="15.75" thickBot="1">
      <c r="A66" s="238"/>
      <c r="B66" s="230"/>
      <c r="C66" s="240"/>
      <c r="D66" s="232"/>
      <c r="E66" s="232"/>
      <c r="F66" s="232"/>
      <c r="G66" s="241" t="s">
        <v>43</v>
      </c>
      <c r="H66" s="242"/>
      <c r="I66" s="242"/>
      <c r="J66" s="242"/>
      <c r="K66" s="242"/>
      <c r="L66" s="242"/>
      <c r="M66" s="243"/>
      <c r="N66" s="47">
        <f>SUM(N63:N65)-M63-M64-M65</f>
        <v>26.35</v>
      </c>
      <c r="O66" s="48"/>
      <c r="P66" s="247" t="s">
        <v>46</v>
      </c>
      <c r="Q66" s="248"/>
      <c r="R66" s="248"/>
      <c r="S66" s="248"/>
      <c r="T66" s="248"/>
      <c r="U66" s="248"/>
      <c r="V66" s="248"/>
      <c r="W66" s="248"/>
      <c r="X66" s="249"/>
      <c r="Y66" s="49">
        <f>SUM(Y63:Y65)</f>
        <v>78.599999999999994</v>
      </c>
      <c r="Z66" s="50">
        <f>N66</f>
        <v>26.35</v>
      </c>
    </row>
    <row r="67" spans="1:26" ht="15.75" customHeight="1" thickBot="1">
      <c r="A67" s="236">
        <v>2</v>
      </c>
      <c r="B67" s="227" t="s">
        <v>216</v>
      </c>
      <c r="C67" s="262" t="s">
        <v>224</v>
      </c>
      <c r="D67" s="257">
        <v>2012</v>
      </c>
      <c r="E67" s="257" t="s">
        <v>145</v>
      </c>
      <c r="F67" s="227" t="s">
        <v>217</v>
      </c>
      <c r="G67" s="26" t="s">
        <v>4</v>
      </c>
      <c r="H67" s="27">
        <v>8.5</v>
      </c>
      <c r="I67" s="28">
        <v>8.5</v>
      </c>
      <c r="J67" s="28">
        <v>8.6</v>
      </c>
      <c r="K67" s="29">
        <v>8.5</v>
      </c>
      <c r="L67" s="30">
        <v>8.6</v>
      </c>
      <c r="M67" s="31">
        <v>0</v>
      </c>
      <c r="N67" s="32">
        <f>(I67+J67+L67+K67-MAX(I67:L67)-MIN(I67:L67))/2</f>
        <v>8.5500000000000007</v>
      </c>
      <c r="O67" s="33">
        <f>N67*2-M67</f>
        <v>17.100000000000001</v>
      </c>
      <c r="P67" s="34">
        <v>40</v>
      </c>
      <c r="Q67" s="53">
        <f>P67/100</f>
        <v>0.4</v>
      </c>
      <c r="R67" s="27">
        <v>8.1</v>
      </c>
      <c r="S67" s="28">
        <v>8.1999999999999993</v>
      </c>
      <c r="T67" s="28">
        <v>8.1</v>
      </c>
      <c r="U67" s="29">
        <v>8.1999999999999993</v>
      </c>
      <c r="V67" s="35">
        <v>8.1</v>
      </c>
      <c r="W67" s="32">
        <f>(S67+U67+T67+V67-MAX(S67:V67)-MIN(S67:V67))/2</f>
        <v>8.1500000000000021</v>
      </c>
      <c r="X67" s="33">
        <v>0.9</v>
      </c>
      <c r="Y67" s="53">
        <f>SUM(W67,O67,Q67)-X67</f>
        <v>24.750000000000004</v>
      </c>
      <c r="Z67" s="233" t="str">
        <f>IF(N70&gt;=25.8,"КМС","б\р")</f>
        <v>КМС</v>
      </c>
    </row>
    <row r="68" spans="1:26" ht="15.75" thickBot="1">
      <c r="A68" s="237"/>
      <c r="B68" s="228"/>
      <c r="C68" s="239"/>
      <c r="D68" s="231"/>
      <c r="E68" s="231"/>
      <c r="F68" s="231"/>
      <c r="G68" s="37" t="s">
        <v>17</v>
      </c>
      <c r="H68" s="27">
        <v>8.3000000000000007</v>
      </c>
      <c r="I68" s="28">
        <v>8.3000000000000007</v>
      </c>
      <c r="J68" s="28">
        <v>8.6</v>
      </c>
      <c r="K68" s="29">
        <v>8.6</v>
      </c>
      <c r="L68" s="30">
        <v>8.5</v>
      </c>
      <c r="M68" s="31">
        <v>0</v>
      </c>
      <c r="N68" s="32">
        <f>(I68+J68+L68+K68-MAX(I68:L68)-MIN(I68:L68))/2</f>
        <v>8.5499999999999989</v>
      </c>
      <c r="O68" s="33">
        <f>N68*2-M68</f>
        <v>17.099999999999998</v>
      </c>
      <c r="P68" s="34">
        <v>30</v>
      </c>
      <c r="Q68" s="53">
        <f>P68/100</f>
        <v>0.3</v>
      </c>
      <c r="R68" s="27">
        <v>8.1999999999999993</v>
      </c>
      <c r="S68" s="28">
        <v>8.1</v>
      </c>
      <c r="T68" s="28">
        <v>8.1999999999999993</v>
      </c>
      <c r="U68" s="29">
        <v>8.1</v>
      </c>
      <c r="V68" s="35">
        <v>8.1999999999999993</v>
      </c>
      <c r="W68" s="32">
        <f>(S68+U68+T68+V68-MAX(S68:V68)-MIN(S68:V68))/2</f>
        <v>8.1499999999999986</v>
      </c>
      <c r="X68" s="33">
        <v>0.3</v>
      </c>
      <c r="Y68" s="36">
        <f>SUM(W68,O68,Q68)-X68</f>
        <v>25.249999999999996</v>
      </c>
      <c r="Z68" s="234"/>
    </row>
    <row r="69" spans="1:26" ht="22.5" thickBot="1">
      <c r="A69" s="237"/>
      <c r="B69" s="229"/>
      <c r="C69" s="239" t="s">
        <v>225</v>
      </c>
      <c r="D69" s="231">
        <v>2006</v>
      </c>
      <c r="E69" s="231" t="s">
        <v>145</v>
      </c>
      <c r="F69" s="231"/>
      <c r="G69" s="38" t="s">
        <v>45</v>
      </c>
      <c r="H69" s="39">
        <v>8.8000000000000007</v>
      </c>
      <c r="I69" s="40">
        <v>8.8000000000000007</v>
      </c>
      <c r="J69" s="40">
        <v>8.8000000000000007</v>
      </c>
      <c r="K69" s="41">
        <v>8.8000000000000007</v>
      </c>
      <c r="L69" s="42">
        <v>8.8000000000000007</v>
      </c>
      <c r="M69" s="43">
        <v>0</v>
      </c>
      <c r="N69" s="32">
        <f>(I69+J69+L69+K69-MAX(I69:L69)-MIN(I69:L69))/2</f>
        <v>8.8000000000000007</v>
      </c>
      <c r="O69" s="33">
        <f>N69*2-M69</f>
        <v>17.600000000000001</v>
      </c>
      <c r="P69" s="44">
        <v>49</v>
      </c>
      <c r="Q69" s="53">
        <f>P69/100</f>
        <v>0.49</v>
      </c>
      <c r="R69" s="39">
        <v>8.1</v>
      </c>
      <c r="S69" s="40">
        <v>8.3000000000000007</v>
      </c>
      <c r="T69" s="40">
        <v>8.1</v>
      </c>
      <c r="U69" s="41">
        <v>8.3000000000000007</v>
      </c>
      <c r="V69" s="45">
        <v>8.1</v>
      </c>
      <c r="W69" s="32">
        <f>(S69+U69+T69+V69-MAX(S69:V69)-MIN(S69:V69))/2</f>
        <v>8.2000000000000028</v>
      </c>
      <c r="X69" s="46">
        <v>0.3</v>
      </c>
      <c r="Y69" s="36">
        <f>SUM(W69,O69,Q69)-X69</f>
        <v>25.990000000000002</v>
      </c>
      <c r="Z69" s="235"/>
    </row>
    <row r="70" spans="1:26" ht="15.75" thickBot="1">
      <c r="A70" s="238"/>
      <c r="B70" s="230"/>
      <c r="C70" s="240"/>
      <c r="D70" s="232"/>
      <c r="E70" s="232"/>
      <c r="F70" s="232"/>
      <c r="G70" s="241" t="s">
        <v>43</v>
      </c>
      <c r="H70" s="242"/>
      <c r="I70" s="242"/>
      <c r="J70" s="242"/>
      <c r="K70" s="242"/>
      <c r="L70" s="242"/>
      <c r="M70" s="243"/>
      <c r="N70" s="47">
        <f>SUM(N67:N69)-M67-M68-M69</f>
        <v>25.900000000000002</v>
      </c>
      <c r="O70" s="55"/>
      <c r="P70" s="244" t="s">
        <v>46</v>
      </c>
      <c r="Q70" s="245"/>
      <c r="R70" s="245"/>
      <c r="S70" s="245"/>
      <c r="T70" s="245"/>
      <c r="U70" s="245"/>
      <c r="V70" s="245"/>
      <c r="W70" s="245"/>
      <c r="X70" s="246"/>
      <c r="Y70" s="49">
        <f>SUM(Y67:Y69)</f>
        <v>75.990000000000009</v>
      </c>
      <c r="Z70" s="53">
        <f>N70</f>
        <v>25.900000000000002</v>
      </c>
    </row>
    <row r="71" spans="1:26" s="25" customFormat="1" ht="15.75" thickBot="1">
      <c r="A71" s="264">
        <v>3</v>
      </c>
      <c r="B71" s="227" t="s">
        <v>262</v>
      </c>
      <c r="C71" s="262" t="s">
        <v>286</v>
      </c>
      <c r="D71" s="257">
        <v>2013</v>
      </c>
      <c r="E71" s="257" t="s">
        <v>145</v>
      </c>
      <c r="F71" s="227" t="s">
        <v>263</v>
      </c>
      <c r="G71" s="26" t="s">
        <v>4</v>
      </c>
      <c r="H71" s="27">
        <v>8.1999999999999993</v>
      </c>
      <c r="I71" s="28">
        <v>8.1999999999999993</v>
      </c>
      <c r="J71" s="28">
        <v>8.3000000000000007</v>
      </c>
      <c r="K71" s="29">
        <v>7.5</v>
      </c>
      <c r="L71" s="30">
        <v>7.9</v>
      </c>
      <c r="M71" s="31"/>
      <c r="N71" s="32">
        <f>(I71+J71+L71+K71-MAX(I71:L71)-MIN(I71:L71))/2</f>
        <v>8.0499999999999989</v>
      </c>
      <c r="O71" s="33">
        <f>N71*2-M71</f>
        <v>16.099999999999998</v>
      </c>
      <c r="P71" s="34">
        <v>41</v>
      </c>
      <c r="Q71" s="53">
        <f>P71/100</f>
        <v>0.41</v>
      </c>
      <c r="R71" s="27">
        <v>7.6</v>
      </c>
      <c r="S71" s="28">
        <v>7.9</v>
      </c>
      <c r="T71" s="28">
        <v>7.6</v>
      </c>
      <c r="U71" s="29">
        <v>7.9</v>
      </c>
      <c r="V71" s="35">
        <v>7.6</v>
      </c>
      <c r="W71" s="32">
        <f>(S71+U71+T71+V71-MAX(S71:V71)-MIN(S71:V71))/2</f>
        <v>7.7500000000000009</v>
      </c>
      <c r="X71" s="33">
        <v>1.2</v>
      </c>
      <c r="Y71" s="53">
        <f>SUM(W71,O71,Q71)-X71</f>
        <v>23.06</v>
      </c>
      <c r="Z71" s="233" t="str">
        <f>IF(N74&gt;=26.4,"МС","б\р")</f>
        <v>б\р</v>
      </c>
    </row>
    <row r="72" spans="1:26" s="25" customFormat="1" ht="15.75" thickBot="1">
      <c r="A72" s="265"/>
      <c r="B72" s="228"/>
      <c r="C72" s="239"/>
      <c r="D72" s="231"/>
      <c r="E72" s="231"/>
      <c r="F72" s="228"/>
      <c r="G72" s="37" t="s">
        <v>17</v>
      </c>
      <c r="H72" s="27">
        <v>8.1999999999999993</v>
      </c>
      <c r="I72" s="28">
        <v>8.1999999999999993</v>
      </c>
      <c r="J72" s="28">
        <v>7.9</v>
      </c>
      <c r="K72" s="29">
        <v>8.1999999999999993</v>
      </c>
      <c r="L72" s="30">
        <v>8.3000000000000007</v>
      </c>
      <c r="M72" s="31"/>
      <c r="N72" s="32">
        <f>(I72+J72+L72+K72-MAX(I72:L72)-MIN(I72:L72))/2</f>
        <v>8.1999999999999993</v>
      </c>
      <c r="O72" s="33">
        <f>N72*2-M72</f>
        <v>16.399999999999999</v>
      </c>
      <c r="P72" s="34">
        <v>32</v>
      </c>
      <c r="Q72" s="53">
        <f>P72/100</f>
        <v>0.32</v>
      </c>
      <c r="R72" s="27">
        <v>7.7</v>
      </c>
      <c r="S72" s="28">
        <v>7.8</v>
      </c>
      <c r="T72" s="28">
        <v>7.7</v>
      </c>
      <c r="U72" s="29">
        <v>7.8</v>
      </c>
      <c r="V72" s="35">
        <v>7.7</v>
      </c>
      <c r="W72" s="32">
        <f>(S72+U72+T72+V72-MAX(S72:V72)-MIN(S72:V72))/2</f>
        <v>7.75</v>
      </c>
      <c r="X72" s="33">
        <v>0</v>
      </c>
      <c r="Y72" s="36">
        <f>SUM(W72,O72,Q72)-X72</f>
        <v>24.47</v>
      </c>
      <c r="Z72" s="234"/>
    </row>
    <row r="73" spans="1:26" s="25" customFormat="1" ht="22.5" thickBot="1">
      <c r="A73" s="265"/>
      <c r="B73" s="229"/>
      <c r="C73" s="239" t="s">
        <v>415</v>
      </c>
      <c r="D73" s="231">
        <v>2007</v>
      </c>
      <c r="E73" s="231" t="s">
        <v>145</v>
      </c>
      <c r="F73" s="228"/>
      <c r="G73" s="38" t="s">
        <v>45</v>
      </c>
      <c r="H73" s="39">
        <v>8</v>
      </c>
      <c r="I73" s="40">
        <v>8</v>
      </c>
      <c r="J73" s="40">
        <v>7.9</v>
      </c>
      <c r="K73" s="41">
        <v>7.8</v>
      </c>
      <c r="L73" s="42">
        <v>7.9</v>
      </c>
      <c r="M73" s="43">
        <v>0.6</v>
      </c>
      <c r="N73" s="32">
        <f>(I73+J73+L73+K73-MAX(I73:L73)-MIN(I73:L73))/2</f>
        <v>7.9</v>
      </c>
      <c r="O73" s="33">
        <f>N73*2-M73</f>
        <v>15.200000000000001</v>
      </c>
      <c r="P73" s="44">
        <v>50</v>
      </c>
      <c r="Q73" s="53">
        <f>P73/100</f>
        <v>0.5</v>
      </c>
      <c r="R73" s="39">
        <v>7.9</v>
      </c>
      <c r="S73" s="40">
        <v>7.9</v>
      </c>
      <c r="T73" s="40">
        <v>7.9</v>
      </c>
      <c r="U73" s="41">
        <v>7.9</v>
      </c>
      <c r="V73" s="45">
        <v>7.9</v>
      </c>
      <c r="W73" s="32">
        <f>(S73+U73+T73+V73-MAX(S73:V73)-MIN(S73:V73))/2</f>
        <v>7.9000000000000012</v>
      </c>
      <c r="X73" s="46">
        <v>0</v>
      </c>
      <c r="Y73" s="36">
        <f>SUM(W73,O73,Q73)-X73</f>
        <v>23.6</v>
      </c>
      <c r="Z73" s="235"/>
    </row>
    <row r="74" spans="1:26" s="25" customFormat="1" ht="15.75" thickBot="1">
      <c r="A74" s="266"/>
      <c r="B74" s="230"/>
      <c r="C74" s="240"/>
      <c r="D74" s="232"/>
      <c r="E74" s="250"/>
      <c r="F74" s="263"/>
      <c r="G74" s="241" t="s">
        <v>43</v>
      </c>
      <c r="H74" s="242"/>
      <c r="I74" s="242"/>
      <c r="J74" s="242"/>
      <c r="K74" s="242"/>
      <c r="L74" s="242"/>
      <c r="M74" s="243"/>
      <c r="N74" s="47">
        <f>SUM(N71:N73)-M71-M72-M73</f>
        <v>23.549999999999997</v>
      </c>
      <c r="O74" s="48"/>
      <c r="P74" s="247" t="s">
        <v>46</v>
      </c>
      <c r="Q74" s="248"/>
      <c r="R74" s="248"/>
      <c r="S74" s="248"/>
      <c r="T74" s="248"/>
      <c r="U74" s="248"/>
      <c r="V74" s="248"/>
      <c r="W74" s="248"/>
      <c r="X74" s="249"/>
      <c r="Y74" s="49">
        <f>SUM(Y71:Y73)</f>
        <v>71.13</v>
      </c>
      <c r="Z74" s="50">
        <f>N74</f>
        <v>23.549999999999997</v>
      </c>
    </row>
    <row r="75" spans="1:26" ht="15.75" customHeight="1" thickBot="1">
      <c r="A75" s="236">
        <v>4</v>
      </c>
      <c r="B75" s="227" t="s">
        <v>262</v>
      </c>
      <c r="C75" s="262" t="s">
        <v>279</v>
      </c>
      <c r="D75" s="257">
        <v>2013</v>
      </c>
      <c r="E75" s="257" t="s">
        <v>145</v>
      </c>
      <c r="F75" s="227" t="s">
        <v>263</v>
      </c>
      <c r="G75" s="26" t="s">
        <v>4</v>
      </c>
      <c r="H75" s="27">
        <v>7.7</v>
      </c>
      <c r="I75" s="28">
        <v>7.7</v>
      </c>
      <c r="J75" s="28">
        <v>9</v>
      </c>
      <c r="K75" s="29">
        <v>8.1</v>
      </c>
      <c r="L75" s="30">
        <v>8</v>
      </c>
      <c r="M75" s="31">
        <v>0</v>
      </c>
      <c r="N75" s="32">
        <f>(I75+J75+L75+K75-MAX(I75:L75)-MIN(I75:L75))/2</f>
        <v>8.0499999999999989</v>
      </c>
      <c r="O75" s="33">
        <f>N75*2-M75</f>
        <v>16.099999999999998</v>
      </c>
      <c r="P75" s="34">
        <v>81</v>
      </c>
      <c r="Q75" s="53">
        <v>0.6</v>
      </c>
      <c r="R75" s="27">
        <v>8</v>
      </c>
      <c r="S75" s="28">
        <v>8</v>
      </c>
      <c r="T75" s="28">
        <v>8</v>
      </c>
      <c r="U75" s="29">
        <v>8</v>
      </c>
      <c r="V75" s="35">
        <v>8</v>
      </c>
      <c r="W75" s="32">
        <f>(S75+U75+T75+V75-MAX(S75:V75)-MIN(S75:V75))/2</f>
        <v>8</v>
      </c>
      <c r="X75" s="33">
        <v>1.3</v>
      </c>
      <c r="Y75" s="53">
        <f>SUM(W75,O75,Q75)-X75</f>
        <v>23.4</v>
      </c>
      <c r="Z75" s="233" t="str">
        <f>IF(N78&gt;=26.4,"МС","б\р")</f>
        <v>б\р</v>
      </c>
    </row>
    <row r="76" spans="1:26" ht="15.75" thickBot="1">
      <c r="A76" s="237"/>
      <c r="B76" s="228"/>
      <c r="C76" s="239"/>
      <c r="D76" s="231"/>
      <c r="E76" s="231"/>
      <c r="F76" s="228"/>
      <c r="G76" s="37" t="s">
        <v>17</v>
      </c>
      <c r="H76" s="27">
        <v>7.2</v>
      </c>
      <c r="I76" s="28">
        <v>7.2</v>
      </c>
      <c r="J76" s="28">
        <v>7.4</v>
      </c>
      <c r="K76" s="29">
        <v>7.3</v>
      </c>
      <c r="L76" s="30">
        <v>8.4</v>
      </c>
      <c r="M76" s="31">
        <v>0</v>
      </c>
      <c r="N76" s="32">
        <f>(I76+J76+L76+K76-MAX(I76:L76)-MIN(I76:L76))/2</f>
        <v>7.35</v>
      </c>
      <c r="O76" s="33">
        <f>N76*2-M76</f>
        <v>14.7</v>
      </c>
      <c r="P76" s="34">
        <v>50</v>
      </c>
      <c r="Q76" s="53">
        <f>P76/100</f>
        <v>0.5</v>
      </c>
      <c r="R76" s="27">
        <v>7.4</v>
      </c>
      <c r="S76" s="28">
        <v>7.7</v>
      </c>
      <c r="T76" s="28">
        <v>7.4</v>
      </c>
      <c r="U76" s="29">
        <v>7.7</v>
      </c>
      <c r="V76" s="35">
        <v>7.4</v>
      </c>
      <c r="W76" s="32">
        <f>(S76+U76+T76+V76-MAX(S76:V76)-MIN(S76:V76))/2</f>
        <v>7.5500000000000016</v>
      </c>
      <c r="X76" s="33">
        <v>1.1000000000000001</v>
      </c>
      <c r="Y76" s="36">
        <f>SUM(W76,O76,Q76)-X76</f>
        <v>21.65</v>
      </c>
      <c r="Z76" s="234"/>
    </row>
    <row r="77" spans="1:26" ht="22.5" thickBot="1">
      <c r="A77" s="237"/>
      <c r="B77" s="229"/>
      <c r="C77" s="239" t="s">
        <v>280</v>
      </c>
      <c r="D77" s="231">
        <v>2007</v>
      </c>
      <c r="E77" s="231" t="s">
        <v>59</v>
      </c>
      <c r="F77" s="228"/>
      <c r="G77" s="38" t="s">
        <v>45</v>
      </c>
      <c r="H77" s="39">
        <v>7</v>
      </c>
      <c r="I77" s="40">
        <v>7</v>
      </c>
      <c r="J77" s="40">
        <v>6.5</v>
      </c>
      <c r="K77" s="41">
        <v>6.5</v>
      </c>
      <c r="L77" s="42">
        <v>7.2</v>
      </c>
      <c r="M77" s="43">
        <v>0.9</v>
      </c>
      <c r="N77" s="32">
        <f>(I77+J77+L77+K77-MAX(I77:L77)-MIN(I77:L77))/2</f>
        <v>6.75</v>
      </c>
      <c r="O77" s="33">
        <f>N77*2-M77</f>
        <v>12.6</v>
      </c>
      <c r="P77" s="44">
        <v>64</v>
      </c>
      <c r="Q77" s="53">
        <f>P77/100</f>
        <v>0.64</v>
      </c>
      <c r="R77" s="39">
        <v>8</v>
      </c>
      <c r="S77" s="40">
        <v>7.8</v>
      </c>
      <c r="T77" s="40">
        <v>8</v>
      </c>
      <c r="U77" s="41">
        <v>7.8</v>
      </c>
      <c r="V77" s="45">
        <v>8</v>
      </c>
      <c r="W77" s="32">
        <f>(S77+U77+T77+V77-MAX(S77:V77)-MIN(S77:V77))/2</f>
        <v>7.9</v>
      </c>
      <c r="X77" s="46">
        <v>0.4</v>
      </c>
      <c r="Y77" s="36">
        <f>SUM(W77,O77,Q77)-X77</f>
        <v>20.740000000000002</v>
      </c>
      <c r="Z77" s="235"/>
    </row>
    <row r="78" spans="1:26" ht="15.75" thickBot="1">
      <c r="A78" s="238"/>
      <c r="B78" s="230"/>
      <c r="C78" s="240"/>
      <c r="D78" s="232"/>
      <c r="E78" s="250"/>
      <c r="F78" s="263"/>
      <c r="G78" s="241" t="s">
        <v>43</v>
      </c>
      <c r="H78" s="242"/>
      <c r="I78" s="242"/>
      <c r="J78" s="242"/>
      <c r="K78" s="242"/>
      <c r="L78" s="242"/>
      <c r="M78" s="243"/>
      <c r="N78" s="47">
        <f>SUM(N75:N77)-M75-M76-M77</f>
        <v>21.25</v>
      </c>
      <c r="O78" s="48"/>
      <c r="P78" s="247" t="s">
        <v>46</v>
      </c>
      <c r="Q78" s="248"/>
      <c r="R78" s="248"/>
      <c r="S78" s="248"/>
      <c r="T78" s="248"/>
      <c r="U78" s="248"/>
      <c r="V78" s="248"/>
      <c r="W78" s="248"/>
      <c r="X78" s="249"/>
      <c r="Y78" s="49">
        <f>SUM(Y75:Y77)</f>
        <v>65.789999999999992</v>
      </c>
      <c r="Z78" s="50">
        <f>N78</f>
        <v>21.25</v>
      </c>
    </row>
    <row r="79" spans="1:26" s="25" customFormat="1" ht="19.5" thickBot="1">
      <c r="A79" s="267" t="s">
        <v>119</v>
      </c>
      <c r="B79" s="268"/>
      <c r="C79" s="268"/>
      <c r="D79" s="268"/>
      <c r="E79" s="268"/>
      <c r="F79" s="268"/>
      <c r="G79" s="268"/>
      <c r="H79" s="268"/>
      <c r="I79" s="268"/>
      <c r="J79" s="268"/>
      <c r="K79" s="268"/>
      <c r="L79" s="268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/>
      <c r="X79" s="268"/>
      <c r="Y79" s="268"/>
      <c r="Z79" s="269"/>
    </row>
    <row r="80" spans="1:26" s="25" customFormat="1" ht="15.75" thickBot="1">
      <c r="A80" s="236">
        <v>1</v>
      </c>
      <c r="B80" s="227" t="s">
        <v>401</v>
      </c>
      <c r="C80" s="262" t="s">
        <v>404</v>
      </c>
      <c r="D80" s="257">
        <v>2013</v>
      </c>
      <c r="E80" s="257">
        <v>2</v>
      </c>
      <c r="F80" s="227" t="s">
        <v>398</v>
      </c>
      <c r="G80" s="26" t="s">
        <v>4</v>
      </c>
      <c r="H80" s="27">
        <v>9</v>
      </c>
      <c r="I80" s="28">
        <v>9</v>
      </c>
      <c r="J80" s="28">
        <v>9.3000000000000007</v>
      </c>
      <c r="K80" s="29">
        <v>8.5</v>
      </c>
      <c r="L80" s="30">
        <v>8.5</v>
      </c>
      <c r="M80" s="31">
        <v>0</v>
      </c>
      <c r="N80" s="32">
        <f>(I80+J80+L80+K80-MAX(I80:L80)-MIN(I80:L80))/2</f>
        <v>8.7499999999999982</v>
      </c>
      <c r="O80" s="33">
        <f>N80*2-M80</f>
        <v>17.499999999999996</v>
      </c>
      <c r="P80" s="34">
        <v>38</v>
      </c>
      <c r="Q80" s="53">
        <f>P80/100</f>
        <v>0.38</v>
      </c>
      <c r="R80" s="27">
        <v>8.3000000000000007</v>
      </c>
      <c r="S80" s="28">
        <v>8.1999999999999993</v>
      </c>
      <c r="T80" s="28">
        <v>8.3000000000000007</v>
      </c>
      <c r="U80" s="29">
        <v>8.1999999999999993</v>
      </c>
      <c r="V80" s="35">
        <v>8.3000000000000007</v>
      </c>
      <c r="W80" s="32">
        <f>(S80+U80+T80+V80-MAX(S80:V80)-MIN(S80:V80))/2</f>
        <v>8.25</v>
      </c>
      <c r="X80" s="33">
        <v>0.3</v>
      </c>
      <c r="Y80" s="53">
        <f>SUM(W80,O80,Q80)-X80</f>
        <v>25.829999999999995</v>
      </c>
      <c r="Z80" s="233" t="str">
        <f>IF(N83&gt;=25.2,"1 сп","б\р")</f>
        <v>1 сп</v>
      </c>
    </row>
    <row r="81" spans="1:26" s="25" customFormat="1" ht="15.75" thickBot="1">
      <c r="A81" s="237"/>
      <c r="B81" s="228"/>
      <c r="C81" s="239"/>
      <c r="D81" s="231"/>
      <c r="E81" s="231"/>
      <c r="F81" s="231"/>
      <c r="G81" s="37" t="s">
        <v>17</v>
      </c>
      <c r="H81" s="27">
        <v>8.6</v>
      </c>
      <c r="I81" s="28">
        <v>8.6</v>
      </c>
      <c r="J81" s="28">
        <v>7.7</v>
      </c>
      <c r="K81" s="29">
        <v>8.3000000000000007</v>
      </c>
      <c r="L81" s="30">
        <v>8.5</v>
      </c>
      <c r="M81" s="31">
        <v>0</v>
      </c>
      <c r="N81" s="32">
        <f>(I81+J81+L81+K81-MAX(I81:L81)-MIN(I81:L81))/2</f>
        <v>8.4</v>
      </c>
      <c r="O81" s="33">
        <f>N81*2-M81</f>
        <v>16.8</v>
      </c>
      <c r="P81" s="34">
        <v>25</v>
      </c>
      <c r="Q81" s="53">
        <f>P81/100</f>
        <v>0.25</v>
      </c>
      <c r="R81" s="27">
        <v>8.1999999999999993</v>
      </c>
      <c r="S81" s="28">
        <v>8.1999999999999993</v>
      </c>
      <c r="T81" s="28">
        <v>8.1999999999999993</v>
      </c>
      <c r="U81" s="29">
        <v>8.1999999999999993</v>
      </c>
      <c r="V81" s="35">
        <v>8.1999999999999993</v>
      </c>
      <c r="W81" s="32">
        <f>(S81+U81+T81+V81-MAX(S81:V81)-MIN(S81:V81))/2</f>
        <v>8.1999999999999993</v>
      </c>
      <c r="X81" s="33">
        <v>0.3</v>
      </c>
      <c r="Y81" s="36">
        <f>SUM(W81,O81,Q81)-X81</f>
        <v>24.95</v>
      </c>
      <c r="Z81" s="234"/>
    </row>
    <row r="82" spans="1:26" s="25" customFormat="1" ht="22.5" thickBot="1">
      <c r="A82" s="237"/>
      <c r="B82" s="229"/>
      <c r="C82" s="239" t="s">
        <v>405</v>
      </c>
      <c r="D82" s="231">
        <v>2009</v>
      </c>
      <c r="E82" s="231">
        <v>2</v>
      </c>
      <c r="F82" s="231"/>
      <c r="G82" s="38" t="s">
        <v>45</v>
      </c>
      <c r="H82" s="39">
        <v>8.1</v>
      </c>
      <c r="I82" s="40">
        <v>8.1</v>
      </c>
      <c r="J82" s="40">
        <v>8.8000000000000007</v>
      </c>
      <c r="K82" s="41">
        <v>8.1</v>
      </c>
      <c r="L82" s="42">
        <v>8.1999999999999993</v>
      </c>
      <c r="M82" s="43">
        <v>0</v>
      </c>
      <c r="N82" s="32">
        <f>(I82+J82+L82+K82-MAX(I82:L82)-MIN(I82:L82))/2</f>
        <v>8.1499999999999986</v>
      </c>
      <c r="O82" s="33">
        <f>N82*2-M82</f>
        <v>16.299999999999997</v>
      </c>
      <c r="P82" s="44">
        <v>48</v>
      </c>
      <c r="Q82" s="53">
        <f>P82/100</f>
        <v>0.48</v>
      </c>
      <c r="R82" s="39">
        <v>8.1999999999999993</v>
      </c>
      <c r="S82" s="40">
        <v>8</v>
      </c>
      <c r="T82" s="40">
        <v>8.1999999999999993</v>
      </c>
      <c r="U82" s="41">
        <v>8</v>
      </c>
      <c r="V82" s="45">
        <v>8.1999999999999993</v>
      </c>
      <c r="W82" s="32">
        <f>(S82+U82+T82+V82-MAX(S82:V82)-MIN(S82:V82))/2</f>
        <v>8.1</v>
      </c>
      <c r="X82" s="46">
        <v>0.3</v>
      </c>
      <c r="Y82" s="36">
        <f>SUM(W82,O82,Q82)-X82</f>
        <v>24.58</v>
      </c>
      <c r="Z82" s="235"/>
    </row>
    <row r="83" spans="1:26" s="25" customFormat="1" ht="15.75" thickBot="1">
      <c r="A83" s="238"/>
      <c r="B83" s="230"/>
      <c r="C83" s="240"/>
      <c r="D83" s="232"/>
      <c r="E83" s="232"/>
      <c r="F83" s="232"/>
      <c r="G83" s="241" t="s">
        <v>43</v>
      </c>
      <c r="H83" s="242"/>
      <c r="I83" s="242"/>
      <c r="J83" s="242"/>
      <c r="K83" s="242"/>
      <c r="L83" s="242"/>
      <c r="M83" s="243"/>
      <c r="N83" s="47">
        <f>SUM(N80:N82)-M80-M81-M82</f>
        <v>25.299999999999997</v>
      </c>
      <c r="O83" s="48"/>
      <c r="P83" s="247" t="s">
        <v>46</v>
      </c>
      <c r="Q83" s="248"/>
      <c r="R83" s="248"/>
      <c r="S83" s="248"/>
      <c r="T83" s="248"/>
      <c r="U83" s="248"/>
      <c r="V83" s="248"/>
      <c r="W83" s="248"/>
      <c r="X83" s="249"/>
      <c r="Y83" s="49">
        <f>SUM(Y80:Y82)</f>
        <v>75.359999999999985</v>
      </c>
      <c r="Z83" s="50">
        <f>N83</f>
        <v>25.299999999999997</v>
      </c>
    </row>
    <row r="84" spans="1:26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>
      <c r="A85" s="25"/>
      <c r="B85" s="62"/>
      <c r="C85" s="115" t="s">
        <v>48</v>
      </c>
      <c r="D85" s="115"/>
      <c r="E85" s="115"/>
      <c r="F85" s="115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4"/>
      <c r="R85" s="63"/>
      <c r="S85" s="65" t="s">
        <v>70</v>
      </c>
      <c r="T85" s="65"/>
      <c r="U85" s="74"/>
      <c r="V85" s="67"/>
      <c r="W85" s="68"/>
      <c r="X85" s="141"/>
      <c r="Y85" s="142"/>
      <c r="Z85" s="143"/>
    </row>
    <row r="86" spans="1:26">
      <c r="A86" s="25"/>
      <c r="B86" s="62"/>
      <c r="C86" s="115" t="s">
        <v>26</v>
      </c>
      <c r="D86" s="63"/>
      <c r="E86" s="63"/>
      <c r="F86" s="64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4"/>
      <c r="R86" s="63"/>
      <c r="S86" s="65" t="s">
        <v>71</v>
      </c>
      <c r="T86" s="65"/>
      <c r="U86" s="74"/>
      <c r="V86" s="70"/>
      <c r="W86" s="70"/>
      <c r="X86" s="144"/>
      <c r="Y86" s="144"/>
      <c r="Z86" s="15"/>
    </row>
    <row r="87" spans="1:26">
      <c r="A87" s="25"/>
      <c r="B87" s="62"/>
      <c r="C87" s="114" t="s">
        <v>13</v>
      </c>
      <c r="D87" s="114"/>
      <c r="E87" s="114"/>
      <c r="F87" s="114"/>
      <c r="G87" s="114"/>
      <c r="H87" s="114"/>
      <c r="I87" s="63"/>
      <c r="J87" s="63"/>
      <c r="K87" s="63"/>
      <c r="L87" s="64"/>
      <c r="M87" s="63"/>
      <c r="N87" s="63"/>
      <c r="O87" s="63"/>
      <c r="P87" s="63"/>
      <c r="Q87" s="63"/>
      <c r="R87" s="63"/>
      <c r="S87" s="65" t="s">
        <v>72</v>
      </c>
      <c r="T87" s="65"/>
      <c r="U87" s="74"/>
      <c r="V87" s="70"/>
      <c r="W87" s="70"/>
      <c r="X87" s="144"/>
      <c r="Y87" s="144"/>
      <c r="Z87" s="15"/>
    </row>
    <row r="88" spans="1:26" ht="15.75">
      <c r="A88" s="25"/>
      <c r="B88" s="62"/>
      <c r="C88" s="115" t="s">
        <v>26</v>
      </c>
      <c r="D88" s="115"/>
      <c r="E88" s="115"/>
      <c r="F88" s="63"/>
      <c r="G88" s="63"/>
      <c r="H88" s="63"/>
      <c r="I88" s="71"/>
      <c r="J88" s="63"/>
      <c r="K88" s="63"/>
      <c r="L88" s="64"/>
      <c r="M88" s="63"/>
      <c r="N88" s="63"/>
      <c r="O88" s="63"/>
      <c r="P88" s="63"/>
      <c r="Q88" s="63"/>
      <c r="R88" s="63"/>
      <c r="S88" s="65" t="s">
        <v>73</v>
      </c>
      <c r="T88" s="65"/>
      <c r="U88" s="74"/>
      <c r="V88" s="70"/>
      <c r="W88" s="70"/>
      <c r="X88" s="86"/>
      <c r="Y88" s="86"/>
      <c r="Z88" s="15"/>
    </row>
    <row r="89" spans="1:26">
      <c r="A89" s="25"/>
      <c r="B89" s="62"/>
      <c r="C89" s="114"/>
      <c r="D89" s="114"/>
      <c r="E89" s="114"/>
      <c r="F89" s="114"/>
      <c r="G89" s="114"/>
      <c r="H89" s="114"/>
      <c r="I89" s="72"/>
      <c r="J89" s="73"/>
      <c r="K89" s="73"/>
      <c r="L89" s="73"/>
      <c r="M89" s="73"/>
      <c r="N89" s="73"/>
      <c r="O89" s="73"/>
      <c r="P89" s="73"/>
      <c r="Q89" s="63"/>
      <c r="R89" s="63"/>
      <c r="S89" s="65"/>
      <c r="T89" s="65"/>
      <c r="U89" s="74"/>
      <c r="V89" s="70"/>
      <c r="W89" s="70"/>
      <c r="X89" s="144"/>
      <c r="Y89" s="144"/>
      <c r="Z89" s="15"/>
    </row>
    <row r="90" spans="1:26" ht="20.25">
      <c r="A90" s="277" t="s">
        <v>115</v>
      </c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ht="20.25">
      <c r="A91" s="58"/>
      <c r="B91" s="15"/>
      <c r="C91" s="25"/>
      <c r="D91" s="2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80"/>
      <c r="Q91" s="2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5.75">
      <c r="A92" s="58"/>
      <c r="B92" s="15"/>
      <c r="C92" s="278" t="s">
        <v>117</v>
      </c>
      <c r="D92" s="278"/>
      <c r="E92" s="278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75" t="s">
        <v>75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6.5" thickBot="1">
      <c r="A93" s="58"/>
      <c r="B93" s="25"/>
      <c r="C93" s="152"/>
      <c r="D93" s="152"/>
      <c r="E93" s="152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75" t="s">
        <v>116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9.5" thickBot="1">
      <c r="A94" s="267" t="s">
        <v>118</v>
      </c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9"/>
    </row>
    <row r="95" spans="1:26" ht="15.75" thickBot="1">
      <c r="A95" s="251" t="s">
        <v>0</v>
      </c>
      <c r="B95" s="5" t="s">
        <v>2</v>
      </c>
      <c r="C95" s="251" t="s">
        <v>1</v>
      </c>
      <c r="D95" s="260" t="s">
        <v>28</v>
      </c>
      <c r="E95" s="255" t="s">
        <v>27</v>
      </c>
      <c r="F95" s="273" t="s">
        <v>16</v>
      </c>
      <c r="G95" s="275" t="s">
        <v>3</v>
      </c>
      <c r="H95" s="270" t="s">
        <v>113</v>
      </c>
      <c r="I95" s="271"/>
      <c r="J95" s="271"/>
      <c r="K95" s="271"/>
      <c r="L95" s="272"/>
      <c r="M95" s="258" t="s">
        <v>32</v>
      </c>
      <c r="N95" s="258" t="s">
        <v>33</v>
      </c>
      <c r="O95" s="258" t="s">
        <v>34</v>
      </c>
      <c r="P95" s="253" t="s">
        <v>25</v>
      </c>
      <c r="Q95" s="255" t="s">
        <v>114</v>
      </c>
      <c r="R95" s="270" t="s">
        <v>44</v>
      </c>
      <c r="S95" s="271" t="s">
        <v>44</v>
      </c>
      <c r="T95" s="271"/>
      <c r="U95" s="271"/>
      <c r="V95" s="272"/>
      <c r="W95" s="258" t="s">
        <v>30</v>
      </c>
      <c r="X95" s="258" t="s">
        <v>29</v>
      </c>
      <c r="Y95" s="258" t="s">
        <v>35</v>
      </c>
      <c r="Z95" s="258" t="s">
        <v>49</v>
      </c>
    </row>
    <row r="96" spans="1:26" ht="15.75" thickBot="1">
      <c r="A96" s="252"/>
      <c r="B96" s="6" t="s">
        <v>15</v>
      </c>
      <c r="C96" s="252"/>
      <c r="D96" s="261"/>
      <c r="E96" s="256"/>
      <c r="F96" s="274"/>
      <c r="G96" s="276"/>
      <c r="H96" s="153" t="s">
        <v>9</v>
      </c>
      <c r="I96" s="154" t="s">
        <v>18</v>
      </c>
      <c r="J96" s="154" t="s">
        <v>19</v>
      </c>
      <c r="K96" s="154" t="s">
        <v>20</v>
      </c>
      <c r="L96" s="154" t="s">
        <v>21</v>
      </c>
      <c r="M96" s="259" t="s">
        <v>11</v>
      </c>
      <c r="N96" s="259" t="s">
        <v>22</v>
      </c>
      <c r="O96" s="259" t="s">
        <v>23</v>
      </c>
      <c r="P96" s="254"/>
      <c r="Q96" s="256" t="s">
        <v>24</v>
      </c>
      <c r="R96" s="153" t="s">
        <v>9</v>
      </c>
      <c r="S96" s="154" t="s">
        <v>5</v>
      </c>
      <c r="T96" s="154" t="s">
        <v>6</v>
      </c>
      <c r="U96" s="154" t="s">
        <v>7</v>
      </c>
      <c r="V96" s="154" t="s">
        <v>8</v>
      </c>
      <c r="W96" s="259" t="s">
        <v>10</v>
      </c>
      <c r="X96" s="259" t="s">
        <v>9</v>
      </c>
      <c r="Y96" s="259" t="s">
        <v>12</v>
      </c>
      <c r="Z96" s="259" t="s">
        <v>14</v>
      </c>
    </row>
    <row r="97" spans="1:26" s="25" customFormat="1" ht="15.75" thickBot="1">
      <c r="A97" s="264">
        <v>1</v>
      </c>
      <c r="B97" s="227" t="s">
        <v>301</v>
      </c>
      <c r="C97" s="262" t="s">
        <v>323</v>
      </c>
      <c r="D97" s="257">
        <v>2013</v>
      </c>
      <c r="E97" s="257">
        <v>2</v>
      </c>
      <c r="F97" s="227" t="s">
        <v>302</v>
      </c>
      <c r="G97" s="26" t="s">
        <v>4</v>
      </c>
      <c r="H97" s="27">
        <v>8.1999999999999993</v>
      </c>
      <c r="I97" s="28">
        <v>8.1999999999999993</v>
      </c>
      <c r="J97" s="28">
        <v>8.4</v>
      </c>
      <c r="K97" s="29">
        <v>7.7</v>
      </c>
      <c r="L97" s="30">
        <v>8.1999999999999993</v>
      </c>
      <c r="M97" s="31"/>
      <c r="N97" s="32">
        <f>(I97+J97+L97+K97-MAX(I97:L97)-MIN(I97:L97))/2</f>
        <v>8.2000000000000011</v>
      </c>
      <c r="O97" s="33">
        <f>N97*2-M97</f>
        <v>16.400000000000002</v>
      </c>
      <c r="P97" s="34">
        <v>24</v>
      </c>
      <c r="Q97" s="53">
        <f>P97/100</f>
        <v>0.24</v>
      </c>
      <c r="R97" s="27">
        <v>8.1999999999999993</v>
      </c>
      <c r="S97" s="28">
        <v>8.1</v>
      </c>
      <c r="T97" s="28">
        <v>8.1999999999999993</v>
      </c>
      <c r="U97" s="29">
        <v>8.1</v>
      </c>
      <c r="V97" s="35">
        <v>8.1999999999999993</v>
      </c>
      <c r="W97" s="32">
        <f>(S97+U97+T97+V97-MAX(S97:V97)-MIN(S97:V97))/2</f>
        <v>8.1499999999999986</v>
      </c>
      <c r="X97" s="33">
        <v>0.3</v>
      </c>
      <c r="Y97" s="53">
        <f>SUM(W97,O97,Q97)-X97</f>
        <v>24.49</v>
      </c>
      <c r="Z97" s="233" t="str">
        <f>IF(N100&gt;=16.4,"2 сп","б\р")</f>
        <v>2 сп</v>
      </c>
    </row>
    <row r="98" spans="1:26" s="25" customFormat="1" ht="15.75" thickBot="1">
      <c r="A98" s="265"/>
      <c r="B98" s="228"/>
      <c r="C98" s="239"/>
      <c r="D98" s="231"/>
      <c r="E98" s="231"/>
      <c r="F98" s="231"/>
      <c r="G98" s="37" t="s">
        <v>17</v>
      </c>
      <c r="H98" s="27">
        <v>8.3000000000000007</v>
      </c>
      <c r="I98" s="28">
        <v>8.3000000000000007</v>
      </c>
      <c r="J98" s="28">
        <v>8.6</v>
      </c>
      <c r="K98" s="29">
        <v>8.6</v>
      </c>
      <c r="L98" s="30">
        <v>8.6</v>
      </c>
      <c r="M98" s="31"/>
      <c r="N98" s="32">
        <f>(I98+J98+L98+K98-MAX(I98:L98)-MIN(I98:L98))/2</f>
        <v>8.6</v>
      </c>
      <c r="O98" s="33">
        <f>N98*2-M98</f>
        <v>17.2</v>
      </c>
      <c r="P98" s="34">
        <v>20</v>
      </c>
      <c r="Q98" s="53">
        <f>P98/100</f>
        <v>0.2</v>
      </c>
      <c r="R98" s="27">
        <v>8.4</v>
      </c>
      <c r="S98" s="28">
        <v>8.1999999999999993</v>
      </c>
      <c r="T98" s="28">
        <v>8.4</v>
      </c>
      <c r="U98" s="29">
        <v>8.1999999999999993</v>
      </c>
      <c r="V98" s="35">
        <v>8.4</v>
      </c>
      <c r="W98" s="32">
        <f>(S98+U98+T98+V98-MAX(S98:V98)-MIN(S98:V98))/2</f>
        <v>8.2999999999999989</v>
      </c>
      <c r="X98" s="33">
        <v>0</v>
      </c>
      <c r="Y98" s="36">
        <f>SUM(W98,O98,Q98)-X98</f>
        <v>25.7</v>
      </c>
      <c r="Z98" s="234"/>
    </row>
    <row r="99" spans="1:26" s="25" customFormat="1" ht="22.5" thickBot="1">
      <c r="A99" s="265"/>
      <c r="B99" s="229"/>
      <c r="C99" s="239" t="s">
        <v>324</v>
      </c>
      <c r="D99" s="231">
        <v>2009</v>
      </c>
      <c r="E99" s="231">
        <v>2</v>
      </c>
      <c r="F99" s="231"/>
      <c r="G99" s="38" t="s">
        <v>45</v>
      </c>
      <c r="H99" s="39"/>
      <c r="I99" s="40"/>
      <c r="J99" s="40"/>
      <c r="K99" s="41"/>
      <c r="L99" s="42"/>
      <c r="M99" s="43"/>
      <c r="N99" s="32">
        <f>(I99+J99+L99+K99-MAX(I99:L99)-MIN(I99:L99))/2</f>
        <v>0</v>
      </c>
      <c r="O99" s="33">
        <f>N99*2-M99</f>
        <v>0</v>
      </c>
      <c r="P99" s="44"/>
      <c r="Q99" s="53">
        <f>P99/100</f>
        <v>0</v>
      </c>
      <c r="R99" s="39"/>
      <c r="S99" s="40"/>
      <c r="T99" s="40"/>
      <c r="U99" s="41"/>
      <c r="V99" s="45"/>
      <c r="W99" s="32">
        <f>(S99+U99+T99+V99-MAX(S99:V99)-MIN(S99:V99))/2</f>
        <v>0</v>
      </c>
      <c r="X99" s="46">
        <v>0</v>
      </c>
      <c r="Y99" s="36">
        <f>SUM(W99,O99,Q99)-X99</f>
        <v>0</v>
      </c>
      <c r="Z99" s="235"/>
    </row>
    <row r="100" spans="1:26" s="25" customFormat="1" ht="15.75" thickBot="1">
      <c r="A100" s="266"/>
      <c r="B100" s="230"/>
      <c r="C100" s="240"/>
      <c r="D100" s="232"/>
      <c r="E100" s="232"/>
      <c r="F100" s="232"/>
      <c r="G100" s="241" t="s">
        <v>43</v>
      </c>
      <c r="H100" s="242"/>
      <c r="I100" s="242"/>
      <c r="J100" s="242"/>
      <c r="K100" s="242"/>
      <c r="L100" s="242"/>
      <c r="M100" s="243"/>
      <c r="N100" s="47">
        <f>SUM(N97:N99)-M97-M98-M99</f>
        <v>16.8</v>
      </c>
      <c r="O100" s="48"/>
      <c r="P100" s="247" t="s">
        <v>46</v>
      </c>
      <c r="Q100" s="248"/>
      <c r="R100" s="248"/>
      <c r="S100" s="248"/>
      <c r="T100" s="248"/>
      <c r="U100" s="248"/>
      <c r="V100" s="248"/>
      <c r="W100" s="248"/>
      <c r="X100" s="249"/>
      <c r="Y100" s="49">
        <f>SUM(Y97:Y99)</f>
        <v>50.19</v>
      </c>
      <c r="Z100" s="50">
        <f>N100</f>
        <v>16.8</v>
      </c>
    </row>
    <row r="101" spans="1:26" s="25" customFormat="1" ht="15.75" thickBot="1">
      <c r="A101" s="236">
        <v>2</v>
      </c>
      <c r="B101" s="227" t="s">
        <v>381</v>
      </c>
      <c r="C101" s="262" t="s">
        <v>387</v>
      </c>
      <c r="D101" s="257">
        <v>2012</v>
      </c>
      <c r="E101" s="257">
        <v>3</v>
      </c>
      <c r="F101" s="227" t="s">
        <v>389</v>
      </c>
      <c r="G101" s="26" t="s">
        <v>4</v>
      </c>
      <c r="H101" s="27">
        <v>8.8000000000000007</v>
      </c>
      <c r="I101" s="28">
        <v>8.8000000000000007</v>
      </c>
      <c r="J101" s="28">
        <v>9.1</v>
      </c>
      <c r="K101" s="29">
        <v>8.8000000000000007</v>
      </c>
      <c r="L101" s="30">
        <v>8.3000000000000007</v>
      </c>
      <c r="M101" s="31">
        <v>0</v>
      </c>
      <c r="N101" s="32">
        <f>(I101+J101+L101+K101-MAX(I101:L101)-MIN(I101:L101))/2</f>
        <v>8.7999999999999989</v>
      </c>
      <c r="O101" s="33">
        <f>N101*2-M101</f>
        <v>17.599999999999998</v>
      </c>
      <c r="P101" s="34">
        <v>27</v>
      </c>
      <c r="Q101" s="53">
        <v>0.27</v>
      </c>
      <c r="R101" s="27">
        <v>7.2</v>
      </c>
      <c r="S101" s="28">
        <v>7.6</v>
      </c>
      <c r="T101" s="28">
        <v>7.2</v>
      </c>
      <c r="U101" s="29">
        <v>7.6</v>
      </c>
      <c r="V101" s="35">
        <v>7.2</v>
      </c>
      <c r="W101" s="32">
        <f>(S101+U101+T101+V101-MAX(S101:V101)-MIN(S101:V101))/2</f>
        <v>7.4</v>
      </c>
      <c r="X101" s="33">
        <v>0</v>
      </c>
      <c r="Y101" s="53">
        <f>SUM(W101,O101,Q101)-X101</f>
        <v>25.27</v>
      </c>
      <c r="Z101" s="233" t="str">
        <f>IF(N104&gt;=16.4,"2 сп","б\р")</f>
        <v>2 сп</v>
      </c>
    </row>
    <row r="102" spans="1:26" s="25" customFormat="1" ht="15.75" thickBot="1">
      <c r="A102" s="237"/>
      <c r="B102" s="228"/>
      <c r="C102" s="239"/>
      <c r="D102" s="231"/>
      <c r="E102" s="231"/>
      <c r="F102" s="231"/>
      <c r="G102" s="37" t="s">
        <v>17</v>
      </c>
      <c r="H102" s="27">
        <v>8.6</v>
      </c>
      <c r="I102" s="28">
        <v>8.6</v>
      </c>
      <c r="J102" s="28">
        <v>8.5</v>
      </c>
      <c r="K102" s="29">
        <v>8.3000000000000007</v>
      </c>
      <c r="L102" s="30">
        <v>8.1</v>
      </c>
      <c r="M102" s="31">
        <v>0</v>
      </c>
      <c r="N102" s="32">
        <f>(I102+J102+L102+K102-MAX(I102:L102)-MIN(I102:L102))/2</f>
        <v>8.3999999999999986</v>
      </c>
      <c r="O102" s="33">
        <f>N102*2-M102</f>
        <v>16.799999999999997</v>
      </c>
      <c r="P102" s="34">
        <v>20</v>
      </c>
      <c r="Q102" s="53">
        <f>P102/100</f>
        <v>0.2</v>
      </c>
      <c r="R102" s="27">
        <v>7.3</v>
      </c>
      <c r="S102" s="28">
        <v>7.4</v>
      </c>
      <c r="T102" s="28">
        <v>7.3</v>
      </c>
      <c r="U102" s="29">
        <v>7.4</v>
      </c>
      <c r="V102" s="35">
        <v>7.3</v>
      </c>
      <c r="W102" s="32">
        <f>(S102+U102+T102+V102-MAX(S102:V102)-MIN(S102:V102))/2</f>
        <v>7.35</v>
      </c>
      <c r="X102" s="33">
        <v>1</v>
      </c>
      <c r="Y102" s="36">
        <f>SUM(W102,O102,Q102)-X102</f>
        <v>23.349999999999998</v>
      </c>
      <c r="Z102" s="234"/>
    </row>
    <row r="103" spans="1:26" s="25" customFormat="1" ht="22.5" thickBot="1">
      <c r="A103" s="237"/>
      <c r="B103" s="229"/>
      <c r="C103" s="239" t="s">
        <v>388</v>
      </c>
      <c r="D103" s="231">
        <v>2008</v>
      </c>
      <c r="E103" s="231" t="s">
        <v>59</v>
      </c>
      <c r="F103" s="231"/>
      <c r="G103" s="38" t="s">
        <v>45</v>
      </c>
      <c r="H103" s="39"/>
      <c r="I103" s="40"/>
      <c r="J103" s="40"/>
      <c r="K103" s="41"/>
      <c r="L103" s="42"/>
      <c r="M103" s="43">
        <v>0</v>
      </c>
      <c r="N103" s="32">
        <f>(I103+J103+L103+K103-MAX(I103:L103)-MIN(I103:L103))/2</f>
        <v>0</v>
      </c>
      <c r="O103" s="33">
        <f>N103*2-M103</f>
        <v>0</v>
      </c>
      <c r="P103" s="44"/>
      <c r="Q103" s="53">
        <f>P103/100</f>
        <v>0</v>
      </c>
      <c r="R103" s="39"/>
      <c r="S103" s="40"/>
      <c r="T103" s="40"/>
      <c r="U103" s="41"/>
      <c r="V103" s="45"/>
      <c r="W103" s="32">
        <f>(S103+U103+T103+V103-MAX(S103:V103)-MIN(S103:V103))/2</f>
        <v>0</v>
      </c>
      <c r="X103" s="46">
        <v>0</v>
      </c>
      <c r="Y103" s="36">
        <f>SUM(W103,O103,Q103)-X103</f>
        <v>0</v>
      </c>
      <c r="Z103" s="235"/>
    </row>
    <row r="104" spans="1:26" s="25" customFormat="1" ht="15.75" thickBot="1">
      <c r="A104" s="238"/>
      <c r="B104" s="230"/>
      <c r="C104" s="240"/>
      <c r="D104" s="232"/>
      <c r="E104" s="250"/>
      <c r="F104" s="232"/>
      <c r="G104" s="241" t="s">
        <v>43</v>
      </c>
      <c r="H104" s="242"/>
      <c r="I104" s="242"/>
      <c r="J104" s="242"/>
      <c r="K104" s="242"/>
      <c r="L104" s="242"/>
      <c r="M104" s="243"/>
      <c r="N104" s="47">
        <f>SUM(N101:N103)-M101-M102-M103</f>
        <v>17.199999999999996</v>
      </c>
      <c r="O104" s="55"/>
      <c r="P104" s="244" t="s">
        <v>46</v>
      </c>
      <c r="Q104" s="245"/>
      <c r="R104" s="245"/>
      <c r="S104" s="245"/>
      <c r="T104" s="245"/>
      <c r="U104" s="245"/>
      <c r="V104" s="245"/>
      <c r="W104" s="245"/>
      <c r="X104" s="246"/>
      <c r="Y104" s="49">
        <f>SUM(Y101:Y103)</f>
        <v>48.62</v>
      </c>
      <c r="Z104" s="53">
        <f>N104</f>
        <v>17.199999999999996</v>
      </c>
    </row>
    <row r="105" spans="1:26" s="25" customFormat="1" ht="15.75" thickBot="1">
      <c r="A105" s="236">
        <v>3</v>
      </c>
      <c r="B105" s="227" t="s">
        <v>187</v>
      </c>
      <c r="C105" s="262" t="s">
        <v>189</v>
      </c>
      <c r="D105" s="257">
        <v>2013</v>
      </c>
      <c r="E105" s="257">
        <v>3</v>
      </c>
      <c r="F105" s="227" t="s">
        <v>188</v>
      </c>
      <c r="G105" s="26" t="s">
        <v>4</v>
      </c>
      <c r="H105" s="27">
        <v>8.1999999999999993</v>
      </c>
      <c r="I105" s="28">
        <v>8.1999999999999993</v>
      </c>
      <c r="J105" s="28">
        <v>8.9</v>
      </c>
      <c r="K105" s="29">
        <v>8.8000000000000007</v>
      </c>
      <c r="L105" s="30">
        <v>7.9</v>
      </c>
      <c r="M105" s="31">
        <v>0</v>
      </c>
      <c r="N105" s="32">
        <f>(I105+J105+L105+K105-MAX(I105:L105)-MIN(I105:L105))/2</f>
        <v>8.5</v>
      </c>
      <c r="O105" s="33">
        <f>N105*2-M105</f>
        <v>17</v>
      </c>
      <c r="P105" s="34">
        <v>30</v>
      </c>
      <c r="Q105" s="53">
        <f>P105/100</f>
        <v>0.3</v>
      </c>
      <c r="R105" s="27">
        <v>7.5</v>
      </c>
      <c r="S105" s="28">
        <v>7.6</v>
      </c>
      <c r="T105" s="28">
        <v>7.5</v>
      </c>
      <c r="U105" s="29">
        <v>7.6</v>
      </c>
      <c r="V105" s="35">
        <v>7.5</v>
      </c>
      <c r="W105" s="32">
        <f>(S105+U105+T105+V105-MAX(S105:V105)-MIN(S105:V105))/2</f>
        <v>7.5500000000000007</v>
      </c>
      <c r="X105" s="33">
        <v>1.2</v>
      </c>
      <c r="Y105" s="53">
        <f>SUM(W105,O105,Q105)-X105</f>
        <v>23.650000000000002</v>
      </c>
      <c r="Z105" s="233" t="str">
        <f>IF(N108&gt;=16.4,"2 сп","б\р")</f>
        <v>2 сп</v>
      </c>
    </row>
    <row r="106" spans="1:26" s="25" customFormat="1" ht="15.75" thickBot="1">
      <c r="A106" s="237"/>
      <c r="B106" s="228"/>
      <c r="C106" s="239"/>
      <c r="D106" s="231"/>
      <c r="E106" s="231"/>
      <c r="F106" s="231"/>
      <c r="G106" s="37" t="s">
        <v>17</v>
      </c>
      <c r="H106" s="27">
        <v>8</v>
      </c>
      <c r="I106" s="28">
        <v>8</v>
      </c>
      <c r="J106" s="28">
        <v>7.8</v>
      </c>
      <c r="K106" s="29">
        <v>7.5</v>
      </c>
      <c r="L106" s="30">
        <v>8.6</v>
      </c>
      <c r="M106" s="31">
        <v>0</v>
      </c>
      <c r="N106" s="32">
        <f>(I106+J106+L106+K106-MAX(I106:L106)-MIN(I106:L106))/2</f>
        <v>7.8999999999999986</v>
      </c>
      <c r="O106" s="33">
        <f>N106*2-M106</f>
        <v>15.799999999999997</v>
      </c>
      <c r="P106" s="34">
        <v>22</v>
      </c>
      <c r="Q106" s="53">
        <v>0.2</v>
      </c>
      <c r="R106" s="27">
        <v>7</v>
      </c>
      <c r="S106" s="28">
        <v>7.2</v>
      </c>
      <c r="T106" s="28">
        <v>7</v>
      </c>
      <c r="U106" s="29">
        <v>7.2</v>
      </c>
      <c r="V106" s="35">
        <v>7</v>
      </c>
      <c r="W106" s="32">
        <f>(S106+U106+T106+V106-MAX(S106:V106)-MIN(S106:V106))/2</f>
        <v>7.1</v>
      </c>
      <c r="X106" s="33">
        <v>0</v>
      </c>
      <c r="Y106" s="36">
        <f>SUM(W106,O106,Q106)-X106</f>
        <v>23.099999999999998</v>
      </c>
      <c r="Z106" s="234"/>
    </row>
    <row r="107" spans="1:26" s="25" customFormat="1" ht="22.5" thickBot="1">
      <c r="A107" s="237"/>
      <c r="B107" s="229"/>
      <c r="C107" s="239" t="s">
        <v>190</v>
      </c>
      <c r="D107" s="231">
        <v>2009</v>
      </c>
      <c r="E107" s="231">
        <v>3</v>
      </c>
      <c r="F107" s="231"/>
      <c r="G107" s="38" t="s">
        <v>45</v>
      </c>
      <c r="H107" s="39"/>
      <c r="I107" s="40"/>
      <c r="J107" s="40"/>
      <c r="K107" s="41"/>
      <c r="L107" s="42"/>
      <c r="M107" s="43">
        <v>0</v>
      </c>
      <c r="N107" s="32">
        <f>(I107+J107+L107+K107-MAX(I107:L107)-MIN(I107:L107))/2</f>
        <v>0</v>
      </c>
      <c r="O107" s="33">
        <f>N107*2-M107</f>
        <v>0</v>
      </c>
      <c r="P107" s="44"/>
      <c r="Q107" s="53">
        <f>P107/100</f>
        <v>0</v>
      </c>
      <c r="R107" s="39"/>
      <c r="S107" s="40"/>
      <c r="T107" s="40"/>
      <c r="U107" s="41"/>
      <c r="V107" s="45"/>
      <c r="W107" s="32">
        <f>(S107+U107+T107+V107-MAX(S107:V107)-MIN(S107:V107))/2</f>
        <v>0</v>
      </c>
      <c r="X107" s="46">
        <v>0</v>
      </c>
      <c r="Y107" s="36">
        <f>SUM(W107,O107,Q107)-X107</f>
        <v>0</v>
      </c>
      <c r="Z107" s="235"/>
    </row>
    <row r="108" spans="1:26" s="25" customFormat="1" ht="15.75" thickBot="1">
      <c r="A108" s="238"/>
      <c r="B108" s="230"/>
      <c r="C108" s="240"/>
      <c r="D108" s="232"/>
      <c r="E108" s="232"/>
      <c r="F108" s="232"/>
      <c r="G108" s="241" t="s">
        <v>43</v>
      </c>
      <c r="H108" s="242"/>
      <c r="I108" s="242"/>
      <c r="J108" s="242"/>
      <c r="K108" s="242"/>
      <c r="L108" s="242"/>
      <c r="M108" s="243"/>
      <c r="N108" s="47">
        <f>SUM(N105:N107)-M105-M106-M107</f>
        <v>16.399999999999999</v>
      </c>
      <c r="O108" s="48"/>
      <c r="P108" s="247" t="s">
        <v>46</v>
      </c>
      <c r="Q108" s="248"/>
      <c r="R108" s="248"/>
      <c r="S108" s="248"/>
      <c r="T108" s="248"/>
      <c r="U108" s="248"/>
      <c r="V108" s="248"/>
      <c r="W108" s="248"/>
      <c r="X108" s="249"/>
      <c r="Y108" s="49">
        <f>SUM(Y105:Y107)</f>
        <v>46.75</v>
      </c>
      <c r="Z108" s="50">
        <f>N108</f>
        <v>16.399999999999999</v>
      </c>
    </row>
    <row r="109" spans="1:26" s="25" customFormat="1" ht="15.75" thickBot="1">
      <c r="A109" s="236">
        <v>4</v>
      </c>
      <c r="B109" s="227" t="s">
        <v>381</v>
      </c>
      <c r="C109" s="262" t="s">
        <v>407</v>
      </c>
      <c r="D109" s="257">
        <v>2013</v>
      </c>
      <c r="E109" s="257">
        <v>2</v>
      </c>
      <c r="F109" s="227" t="s">
        <v>380</v>
      </c>
      <c r="G109" s="26" t="s">
        <v>4</v>
      </c>
      <c r="H109" s="27">
        <v>8.1999999999999993</v>
      </c>
      <c r="I109" s="28">
        <v>8.1999999999999993</v>
      </c>
      <c r="J109" s="28">
        <v>8.4</v>
      </c>
      <c r="K109" s="29">
        <v>8.4</v>
      </c>
      <c r="L109" s="30">
        <v>8</v>
      </c>
      <c r="M109" s="31">
        <v>0</v>
      </c>
      <c r="N109" s="32">
        <f>(I109+J109+L109+K109-MAX(I109:L109)-MIN(I109:L109))/2</f>
        <v>8.3000000000000007</v>
      </c>
      <c r="O109" s="33">
        <f>N109*2-M109</f>
        <v>16.600000000000001</v>
      </c>
      <c r="P109" s="34">
        <v>23</v>
      </c>
      <c r="Q109" s="53">
        <f>P109/100</f>
        <v>0.23</v>
      </c>
      <c r="R109" s="27">
        <v>7</v>
      </c>
      <c r="S109" s="28">
        <v>7.1</v>
      </c>
      <c r="T109" s="28">
        <v>7</v>
      </c>
      <c r="U109" s="29">
        <v>7.1</v>
      </c>
      <c r="V109" s="35">
        <v>7</v>
      </c>
      <c r="W109" s="32">
        <f>(S109+U109+T109+V109-MAX(S109:V109)-MIN(S109:V109))/2</f>
        <v>7.0500000000000007</v>
      </c>
      <c r="X109" s="33">
        <v>0.9</v>
      </c>
      <c r="Y109" s="53">
        <f>SUM(W109,O109,Q109)-X109</f>
        <v>22.980000000000004</v>
      </c>
      <c r="Z109" s="233" t="str">
        <f>IF(N112&gt;=16.4,"2 сп","б\р")</f>
        <v>2 сп</v>
      </c>
    </row>
    <row r="110" spans="1:26" s="25" customFormat="1" ht="15.75" thickBot="1">
      <c r="A110" s="237"/>
      <c r="B110" s="228"/>
      <c r="C110" s="239"/>
      <c r="D110" s="231"/>
      <c r="E110" s="231"/>
      <c r="F110" s="231"/>
      <c r="G110" s="37" t="s">
        <v>17</v>
      </c>
      <c r="H110" s="27">
        <v>8.8000000000000007</v>
      </c>
      <c r="I110" s="28">
        <v>8.8000000000000007</v>
      </c>
      <c r="J110" s="28">
        <v>7.6</v>
      </c>
      <c r="K110" s="29">
        <v>8.6</v>
      </c>
      <c r="L110" s="30">
        <v>8.4</v>
      </c>
      <c r="M110" s="31">
        <v>0</v>
      </c>
      <c r="N110" s="32">
        <f>(I110+J110+L110+K110-MAX(I110:L110)-MIN(I110:L110))/2</f>
        <v>8.5</v>
      </c>
      <c r="O110" s="33">
        <f>N110*2-M110</f>
        <v>17</v>
      </c>
      <c r="P110" s="34">
        <v>14</v>
      </c>
      <c r="Q110" s="53">
        <f>P110/100</f>
        <v>0.14000000000000001</v>
      </c>
      <c r="R110" s="27">
        <v>7.2</v>
      </c>
      <c r="S110" s="28">
        <v>7.5</v>
      </c>
      <c r="T110" s="28">
        <v>7.2</v>
      </c>
      <c r="U110" s="29">
        <v>7.5</v>
      </c>
      <c r="V110" s="35">
        <v>7.2</v>
      </c>
      <c r="W110" s="32">
        <f>(S110+U110+T110+V110-MAX(S110:V110)-MIN(S110:V110))/2</f>
        <v>7.35</v>
      </c>
      <c r="X110" s="33">
        <v>1</v>
      </c>
      <c r="Y110" s="36">
        <f>SUM(W110,O110,Q110)-X110</f>
        <v>23.490000000000002</v>
      </c>
      <c r="Z110" s="234"/>
    </row>
    <row r="111" spans="1:26" s="25" customFormat="1" ht="22.5" thickBot="1">
      <c r="A111" s="237"/>
      <c r="B111" s="229"/>
      <c r="C111" s="239" t="s">
        <v>390</v>
      </c>
      <c r="D111" s="231">
        <v>2009</v>
      </c>
      <c r="E111" s="231">
        <v>2</v>
      </c>
      <c r="F111" s="231"/>
      <c r="G111" s="38" t="s">
        <v>45</v>
      </c>
      <c r="H111" s="39"/>
      <c r="I111" s="40"/>
      <c r="J111" s="40"/>
      <c r="K111" s="41"/>
      <c r="L111" s="42"/>
      <c r="M111" s="43">
        <v>0</v>
      </c>
      <c r="N111" s="32">
        <f>(I111+J111+L111+K111-MAX(I111:L111)-MIN(I111:L111))/2</f>
        <v>0</v>
      </c>
      <c r="O111" s="33">
        <f>N111*2-M111</f>
        <v>0</v>
      </c>
      <c r="P111" s="44"/>
      <c r="Q111" s="53">
        <f>P111/100</f>
        <v>0</v>
      </c>
      <c r="R111" s="39"/>
      <c r="S111" s="40"/>
      <c r="T111" s="40"/>
      <c r="U111" s="41"/>
      <c r="V111" s="45"/>
      <c r="W111" s="32">
        <f>(S111+U111+T111+V111-MAX(S111:V111)-MIN(S111:V111))/2</f>
        <v>0</v>
      </c>
      <c r="X111" s="46">
        <v>0</v>
      </c>
      <c r="Y111" s="36">
        <f>SUM(W111,O111,Q111)-X111</f>
        <v>0</v>
      </c>
      <c r="Z111" s="235"/>
    </row>
    <row r="112" spans="1:26" s="25" customFormat="1" ht="15.75" thickBot="1">
      <c r="A112" s="238"/>
      <c r="B112" s="230"/>
      <c r="C112" s="240"/>
      <c r="D112" s="232"/>
      <c r="E112" s="232"/>
      <c r="F112" s="232"/>
      <c r="G112" s="241" t="s">
        <v>43</v>
      </c>
      <c r="H112" s="242"/>
      <c r="I112" s="242"/>
      <c r="J112" s="242"/>
      <c r="K112" s="242"/>
      <c r="L112" s="242"/>
      <c r="M112" s="243"/>
      <c r="N112" s="47">
        <f>SUM(N109:N111)-M109-M110-M111</f>
        <v>16.8</v>
      </c>
      <c r="O112" s="48"/>
      <c r="P112" s="247" t="s">
        <v>46</v>
      </c>
      <c r="Q112" s="248"/>
      <c r="R112" s="248"/>
      <c r="S112" s="248"/>
      <c r="T112" s="248"/>
      <c r="U112" s="248"/>
      <c r="V112" s="248"/>
      <c r="W112" s="248"/>
      <c r="X112" s="249"/>
      <c r="Y112" s="49">
        <f>SUM(Y109:Y111)</f>
        <v>46.470000000000006</v>
      </c>
      <c r="Z112" s="50">
        <f>N112</f>
        <v>16.8</v>
      </c>
    </row>
    <row r="113" spans="1:26" ht="15.75" customHeight="1" thickBot="1">
      <c r="A113" s="236">
        <v>5</v>
      </c>
      <c r="B113" s="227" t="s">
        <v>76</v>
      </c>
      <c r="C113" s="262" t="s">
        <v>164</v>
      </c>
      <c r="D113" s="257">
        <v>2013</v>
      </c>
      <c r="E113" s="257">
        <v>2</v>
      </c>
      <c r="F113" s="227" t="s">
        <v>77</v>
      </c>
      <c r="G113" s="26" t="s">
        <v>4</v>
      </c>
      <c r="H113" s="27">
        <v>8.6999999999999993</v>
      </c>
      <c r="I113" s="28">
        <v>8.6999999999999993</v>
      </c>
      <c r="J113" s="28">
        <v>9.1</v>
      </c>
      <c r="K113" s="29">
        <v>8.5</v>
      </c>
      <c r="L113" s="30">
        <v>8.5</v>
      </c>
      <c r="M113" s="31">
        <v>0</v>
      </c>
      <c r="N113" s="32">
        <f>(I113+J113+L113+K113-MAX(I113:L113)-MIN(I113:L113))/2</f>
        <v>8.5999999999999979</v>
      </c>
      <c r="O113" s="33">
        <f>N113*2-M113</f>
        <v>17.199999999999996</v>
      </c>
      <c r="P113" s="34">
        <v>27</v>
      </c>
      <c r="Q113" s="53">
        <f>P113/100</f>
        <v>0.27</v>
      </c>
      <c r="R113" s="27">
        <v>7.8</v>
      </c>
      <c r="S113" s="28">
        <v>7.8</v>
      </c>
      <c r="T113" s="28">
        <v>7.7</v>
      </c>
      <c r="U113" s="29">
        <v>7.8</v>
      </c>
      <c r="V113" s="35">
        <v>7.8</v>
      </c>
      <c r="W113" s="32">
        <f>(S113+U113+T113+V113-MAX(S113:V113)-MIN(S113:V113))/2</f>
        <v>7.8000000000000007</v>
      </c>
      <c r="X113" s="33">
        <v>0.6</v>
      </c>
      <c r="Y113" s="53">
        <f>SUM(W113,O113,Q113)-X113</f>
        <v>24.669999999999995</v>
      </c>
      <c r="Z113" s="233" t="str">
        <f>IF(N116&gt;=16.4,"2 сп","б\р")</f>
        <v>2 сп</v>
      </c>
    </row>
    <row r="114" spans="1:26" ht="15.75" thickBot="1">
      <c r="A114" s="237"/>
      <c r="B114" s="228"/>
      <c r="C114" s="239"/>
      <c r="D114" s="231"/>
      <c r="E114" s="231"/>
      <c r="F114" s="228"/>
      <c r="G114" s="37" t="s">
        <v>17</v>
      </c>
      <c r="H114" s="27">
        <v>8.4</v>
      </c>
      <c r="I114" s="28">
        <v>8.4</v>
      </c>
      <c r="J114" s="28">
        <v>8.1999999999999993</v>
      </c>
      <c r="K114" s="29">
        <v>8.3000000000000007</v>
      </c>
      <c r="L114" s="30">
        <v>8.6</v>
      </c>
      <c r="M114" s="31">
        <v>0</v>
      </c>
      <c r="N114" s="32">
        <f>(I114+J114+L114+K114-MAX(I114:L114)-MIN(I114:L114))/2</f>
        <v>8.35</v>
      </c>
      <c r="O114" s="33">
        <f>N114*2-M114</f>
        <v>16.7</v>
      </c>
      <c r="P114" s="34">
        <v>18</v>
      </c>
      <c r="Q114" s="53">
        <f>P114/100</f>
        <v>0.18</v>
      </c>
      <c r="R114" s="27">
        <v>7.1</v>
      </c>
      <c r="S114" s="28">
        <v>7.6</v>
      </c>
      <c r="T114" s="28">
        <v>7.1</v>
      </c>
      <c r="U114" s="29">
        <v>7.6</v>
      </c>
      <c r="V114" s="35">
        <v>7.1</v>
      </c>
      <c r="W114" s="32">
        <f>(S114+U114+T114+V114-MAX(S114:V114)-MIN(S114:V114))/2</f>
        <v>7.3499999999999988</v>
      </c>
      <c r="X114" s="33">
        <v>3</v>
      </c>
      <c r="Y114" s="36">
        <f>SUM(W114,O114,Q114)-X114</f>
        <v>21.229999999999997</v>
      </c>
      <c r="Z114" s="234"/>
    </row>
    <row r="115" spans="1:26" ht="22.5" thickBot="1">
      <c r="A115" s="237"/>
      <c r="B115" s="229"/>
      <c r="C115" s="239" t="s">
        <v>165</v>
      </c>
      <c r="D115" s="231">
        <v>2010</v>
      </c>
      <c r="E115" s="231">
        <v>2</v>
      </c>
      <c r="F115" s="228"/>
      <c r="G115" s="38" t="s">
        <v>45</v>
      </c>
      <c r="H115" s="39"/>
      <c r="I115" s="40"/>
      <c r="J115" s="40"/>
      <c r="K115" s="41"/>
      <c r="L115" s="42"/>
      <c r="M115" s="43">
        <v>0</v>
      </c>
      <c r="N115" s="32">
        <f>(I115+J115+L115+K115-MAX(I115:L115)-MIN(I115:L115))/2</f>
        <v>0</v>
      </c>
      <c r="O115" s="33">
        <f>N115*2-M115</f>
        <v>0</v>
      </c>
      <c r="P115" s="44"/>
      <c r="Q115" s="53">
        <f>P115/100</f>
        <v>0</v>
      </c>
      <c r="R115" s="39"/>
      <c r="S115" s="40"/>
      <c r="T115" s="40"/>
      <c r="U115" s="41"/>
      <c r="V115" s="45"/>
      <c r="W115" s="32">
        <f>(S115+U115+T115+V115-MAX(S115:V115)-MIN(S115:V115))/2</f>
        <v>0</v>
      </c>
      <c r="X115" s="46">
        <v>0</v>
      </c>
      <c r="Y115" s="36">
        <f>SUM(W115,O115,Q115)-X115</f>
        <v>0</v>
      </c>
      <c r="Z115" s="235"/>
    </row>
    <row r="116" spans="1:26" ht="15.75" thickBot="1">
      <c r="A116" s="238"/>
      <c r="B116" s="230"/>
      <c r="C116" s="240"/>
      <c r="D116" s="232"/>
      <c r="E116" s="250"/>
      <c r="F116" s="263"/>
      <c r="G116" s="241" t="s">
        <v>43</v>
      </c>
      <c r="H116" s="242"/>
      <c r="I116" s="242"/>
      <c r="J116" s="242"/>
      <c r="K116" s="242"/>
      <c r="L116" s="242"/>
      <c r="M116" s="243"/>
      <c r="N116" s="47">
        <f>SUM(N113:N115)-M113-M114-M115</f>
        <v>16.949999999999996</v>
      </c>
      <c r="O116" s="55"/>
      <c r="P116" s="244" t="s">
        <v>46</v>
      </c>
      <c r="Q116" s="245"/>
      <c r="R116" s="245"/>
      <c r="S116" s="245"/>
      <c r="T116" s="245"/>
      <c r="U116" s="245"/>
      <c r="V116" s="245"/>
      <c r="W116" s="245"/>
      <c r="X116" s="246"/>
      <c r="Y116" s="49">
        <f>SUM(Y113:Y115)</f>
        <v>45.899999999999991</v>
      </c>
      <c r="Z116" s="53">
        <f>N116</f>
        <v>16.949999999999996</v>
      </c>
    </row>
    <row r="117" spans="1:26" ht="15.75" thickBot="1">
      <c r="A117" s="236">
        <v>6</v>
      </c>
      <c r="B117" s="227" t="s">
        <v>262</v>
      </c>
      <c r="C117" s="262" t="s">
        <v>289</v>
      </c>
      <c r="D117" s="257">
        <v>2013</v>
      </c>
      <c r="E117" s="257" t="s">
        <v>168</v>
      </c>
      <c r="F117" s="227" t="s">
        <v>263</v>
      </c>
      <c r="G117" s="26" t="s">
        <v>4</v>
      </c>
      <c r="H117" s="27">
        <v>6</v>
      </c>
      <c r="I117" s="28">
        <v>6</v>
      </c>
      <c r="J117" s="28">
        <v>6.1</v>
      </c>
      <c r="K117" s="29">
        <v>6</v>
      </c>
      <c r="L117" s="30">
        <v>6</v>
      </c>
      <c r="M117" s="31">
        <v>0</v>
      </c>
      <c r="N117" s="32">
        <f>(I117+J117+L117+K117-MAX(I117:L117)-MIN(I117:L117))/2</f>
        <v>6</v>
      </c>
      <c r="O117" s="33">
        <f>N117*2-M117</f>
        <v>12</v>
      </c>
      <c r="P117" s="34">
        <v>20</v>
      </c>
      <c r="Q117" s="53">
        <f>P117/100</f>
        <v>0.2</v>
      </c>
      <c r="R117" s="27">
        <v>6.5</v>
      </c>
      <c r="S117" s="28">
        <v>6.1</v>
      </c>
      <c r="T117" s="28">
        <v>6.5</v>
      </c>
      <c r="U117" s="29">
        <v>6.1</v>
      </c>
      <c r="V117" s="35">
        <v>6.5</v>
      </c>
      <c r="W117" s="32">
        <f>(S117+U117+T117+V117-MAX(S117:V117)-MIN(S117:V117))/2</f>
        <v>6.3</v>
      </c>
      <c r="X117" s="33">
        <v>1.2</v>
      </c>
      <c r="Y117" s="53">
        <f>SUM(W117,O117,Q117)-X117</f>
        <v>17.3</v>
      </c>
      <c r="Z117" s="233" t="str">
        <f>IF(N120&gt;=16.4,"2 сп","б\р")</f>
        <v>б\р</v>
      </c>
    </row>
    <row r="118" spans="1:26" ht="15.75" thickBot="1">
      <c r="A118" s="237"/>
      <c r="B118" s="228"/>
      <c r="C118" s="239"/>
      <c r="D118" s="231"/>
      <c r="E118" s="231"/>
      <c r="F118" s="228"/>
      <c r="G118" s="37" t="s">
        <v>17</v>
      </c>
      <c r="H118" s="27">
        <v>6.6</v>
      </c>
      <c r="I118" s="28">
        <v>6.6</v>
      </c>
      <c r="J118" s="28">
        <v>6.3</v>
      </c>
      <c r="K118" s="29">
        <v>6.7</v>
      </c>
      <c r="L118" s="30">
        <v>6.8</v>
      </c>
      <c r="M118" s="31">
        <v>0</v>
      </c>
      <c r="N118" s="32">
        <f>(I118+J118+L118+K118-MAX(I118:L118)-MIN(I118:L118))/2</f>
        <v>6.6499999999999986</v>
      </c>
      <c r="O118" s="33">
        <f>N118*2-M118</f>
        <v>13.299999999999997</v>
      </c>
      <c r="P118" s="34">
        <v>14</v>
      </c>
      <c r="Q118" s="53">
        <f>P118/100</f>
        <v>0.14000000000000001</v>
      </c>
      <c r="R118" s="27">
        <v>6</v>
      </c>
      <c r="S118" s="28">
        <v>6</v>
      </c>
      <c r="T118" s="28">
        <v>6</v>
      </c>
      <c r="U118" s="29">
        <v>6</v>
      </c>
      <c r="V118" s="35">
        <v>6</v>
      </c>
      <c r="W118" s="32">
        <f>(S118+U118+T118+V118-MAX(S118:V118)-MIN(S118:V118))/2</f>
        <v>6</v>
      </c>
      <c r="X118" s="33">
        <v>1</v>
      </c>
      <c r="Y118" s="36">
        <f>SUM(W118,O118,Q118)-X118</f>
        <v>18.439999999999998</v>
      </c>
      <c r="Z118" s="234"/>
    </row>
    <row r="119" spans="1:26" ht="22.5" thickBot="1">
      <c r="A119" s="237"/>
      <c r="B119" s="229"/>
      <c r="C119" s="239" t="s">
        <v>290</v>
      </c>
      <c r="D119" s="231">
        <v>2009</v>
      </c>
      <c r="E119" s="231" t="s">
        <v>59</v>
      </c>
      <c r="F119" s="228"/>
      <c r="G119" s="38" t="s">
        <v>45</v>
      </c>
      <c r="H119" s="39"/>
      <c r="I119" s="40"/>
      <c r="J119" s="40"/>
      <c r="K119" s="41"/>
      <c r="L119" s="42"/>
      <c r="M119" s="43">
        <v>0</v>
      </c>
      <c r="N119" s="32">
        <f>(I119+J119+L119+K119-MAX(I119:L119)-MIN(I119:L119))/2</f>
        <v>0</v>
      </c>
      <c r="O119" s="33">
        <f>N119*2-M119</f>
        <v>0</v>
      </c>
      <c r="P119" s="44"/>
      <c r="Q119" s="53">
        <f>P119/100</f>
        <v>0</v>
      </c>
      <c r="R119" s="39"/>
      <c r="S119" s="40"/>
      <c r="T119" s="40"/>
      <c r="U119" s="41"/>
      <c r="V119" s="45"/>
      <c r="W119" s="32">
        <f>(S119+U119+T119+V119-MAX(S119:V119)-MIN(S119:V119))/2</f>
        <v>0</v>
      </c>
      <c r="X119" s="46">
        <v>0</v>
      </c>
      <c r="Y119" s="36">
        <f>SUM(W119,O119,Q119)-X119</f>
        <v>0</v>
      </c>
      <c r="Z119" s="235"/>
    </row>
    <row r="120" spans="1:26" ht="15.75" thickBot="1">
      <c r="A120" s="238"/>
      <c r="B120" s="230"/>
      <c r="C120" s="240"/>
      <c r="D120" s="232"/>
      <c r="E120" s="250"/>
      <c r="F120" s="263"/>
      <c r="G120" s="241" t="s">
        <v>43</v>
      </c>
      <c r="H120" s="242"/>
      <c r="I120" s="242"/>
      <c r="J120" s="242"/>
      <c r="K120" s="242"/>
      <c r="L120" s="242"/>
      <c r="M120" s="243"/>
      <c r="N120" s="47">
        <f>SUM(N117:N119)-M117-M118-M119</f>
        <v>12.649999999999999</v>
      </c>
      <c r="O120" s="48"/>
      <c r="P120" s="247" t="s">
        <v>46</v>
      </c>
      <c r="Q120" s="248"/>
      <c r="R120" s="248"/>
      <c r="S120" s="248"/>
      <c r="T120" s="248"/>
      <c r="U120" s="248"/>
      <c r="V120" s="248"/>
      <c r="W120" s="248"/>
      <c r="X120" s="249"/>
      <c r="Y120" s="49">
        <f>SUM(Y117:Y119)</f>
        <v>35.739999999999995</v>
      </c>
      <c r="Z120" s="50">
        <f>N120</f>
        <v>12.649999999999999</v>
      </c>
    </row>
    <row r="121" spans="1:26" s="25" customFormat="1"/>
    <row r="122" spans="1:26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>
      <c r="A123" s="25"/>
      <c r="B123" s="62"/>
      <c r="C123" s="156" t="s">
        <v>48</v>
      </c>
      <c r="D123" s="156"/>
      <c r="E123" s="156"/>
      <c r="F123" s="156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4"/>
      <c r="R123" s="63"/>
      <c r="S123" s="65" t="s">
        <v>70</v>
      </c>
      <c r="T123" s="65"/>
      <c r="U123" s="74"/>
      <c r="V123" s="67"/>
      <c r="W123" s="68"/>
      <c r="X123" s="141"/>
      <c r="Y123" s="142"/>
      <c r="Z123" s="143"/>
    </row>
    <row r="124" spans="1:26">
      <c r="A124" s="25"/>
      <c r="B124" s="62"/>
      <c r="C124" s="156" t="s">
        <v>26</v>
      </c>
      <c r="D124" s="63"/>
      <c r="E124" s="63"/>
      <c r="F124" s="64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4"/>
      <c r="R124" s="63"/>
      <c r="S124" s="65" t="s">
        <v>71</v>
      </c>
      <c r="T124" s="65"/>
      <c r="U124" s="74"/>
      <c r="V124" s="70"/>
      <c r="W124" s="70"/>
      <c r="X124" s="144"/>
      <c r="Y124" s="144"/>
      <c r="Z124" s="15"/>
    </row>
    <row r="125" spans="1:26">
      <c r="A125" s="25"/>
      <c r="B125" s="62"/>
      <c r="C125" s="155" t="s">
        <v>13</v>
      </c>
      <c r="D125" s="155"/>
      <c r="E125" s="155"/>
      <c r="F125" s="155"/>
      <c r="G125" s="155"/>
      <c r="H125" s="155"/>
      <c r="I125" s="63"/>
      <c r="J125" s="63"/>
      <c r="K125" s="63"/>
      <c r="L125" s="64"/>
      <c r="M125" s="63"/>
      <c r="N125" s="63"/>
      <c r="O125" s="63"/>
      <c r="P125" s="63"/>
      <c r="Q125" s="63"/>
      <c r="R125" s="63"/>
      <c r="S125" s="65" t="s">
        <v>72</v>
      </c>
      <c r="T125" s="65"/>
      <c r="U125" s="74"/>
      <c r="V125" s="70"/>
      <c r="W125" s="70"/>
      <c r="X125" s="144"/>
      <c r="Y125" s="144"/>
      <c r="Z125" s="15"/>
    </row>
    <row r="126" spans="1:26" ht="15.75">
      <c r="A126" s="25"/>
      <c r="B126" s="62"/>
      <c r="C126" s="156" t="s">
        <v>26</v>
      </c>
      <c r="D126" s="156"/>
      <c r="E126" s="156"/>
      <c r="F126" s="63"/>
      <c r="G126" s="63"/>
      <c r="H126" s="63"/>
      <c r="I126" s="71"/>
      <c r="J126" s="63"/>
      <c r="K126" s="63"/>
      <c r="L126" s="64"/>
      <c r="M126" s="63"/>
      <c r="N126" s="63"/>
      <c r="O126" s="63"/>
      <c r="P126" s="63"/>
      <c r="Q126" s="63"/>
      <c r="R126" s="63"/>
      <c r="S126" s="65" t="s">
        <v>73</v>
      </c>
      <c r="T126" s="65"/>
      <c r="U126" s="74"/>
      <c r="V126" s="70"/>
      <c r="W126" s="70"/>
      <c r="X126" s="86"/>
      <c r="Y126" s="86"/>
      <c r="Z126" s="15"/>
    </row>
    <row r="127" spans="1:26">
      <c r="A127" s="25"/>
      <c r="B127" s="62"/>
      <c r="C127" s="155"/>
      <c r="D127" s="155"/>
      <c r="E127" s="155"/>
      <c r="F127" s="155"/>
      <c r="G127" s="155"/>
      <c r="H127" s="155"/>
      <c r="I127" s="72"/>
      <c r="J127" s="73"/>
      <c r="K127" s="73"/>
      <c r="L127" s="73"/>
      <c r="M127" s="73"/>
      <c r="N127" s="73"/>
      <c r="O127" s="73"/>
      <c r="P127" s="73"/>
      <c r="Q127" s="63"/>
      <c r="R127" s="63"/>
      <c r="S127" s="65"/>
      <c r="T127" s="65"/>
      <c r="U127" s="74"/>
      <c r="V127" s="70"/>
      <c r="W127" s="70"/>
      <c r="X127" s="144"/>
      <c r="Y127" s="144"/>
      <c r="Z127" s="15"/>
    </row>
    <row r="129" spans="1:26" ht="20.25">
      <c r="A129" s="277" t="s">
        <v>115</v>
      </c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</row>
    <row r="130" spans="1:26" ht="15.75">
      <c r="A130" s="58"/>
      <c r="B130" s="15"/>
      <c r="C130" s="278" t="s">
        <v>117</v>
      </c>
      <c r="D130" s="278"/>
      <c r="E130" s="278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75" t="s">
        <v>75</v>
      </c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6.5" thickBot="1">
      <c r="A131" s="58"/>
      <c r="B131" s="25"/>
      <c r="C131" s="152"/>
      <c r="D131" s="152"/>
      <c r="E131" s="152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75" t="s">
        <v>116</v>
      </c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9.5" thickBot="1">
      <c r="A132" s="267" t="s">
        <v>121</v>
      </c>
      <c r="B132" s="268"/>
      <c r="C132" s="268"/>
      <c r="D132" s="268"/>
      <c r="E132" s="268"/>
      <c r="F132" s="268"/>
      <c r="G132" s="268"/>
      <c r="H132" s="268"/>
      <c r="I132" s="268"/>
      <c r="J132" s="268"/>
      <c r="K132" s="268"/>
      <c r="L132" s="268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/>
      <c r="X132" s="268"/>
      <c r="Y132" s="268"/>
      <c r="Z132" s="269"/>
    </row>
    <row r="133" spans="1:26" ht="15.75" thickBot="1">
      <c r="A133" s="251" t="s">
        <v>0</v>
      </c>
      <c r="B133" s="5" t="s">
        <v>2</v>
      </c>
      <c r="C133" s="251" t="s">
        <v>1</v>
      </c>
      <c r="D133" s="260" t="s">
        <v>28</v>
      </c>
      <c r="E133" s="255" t="s">
        <v>27</v>
      </c>
      <c r="F133" s="273" t="s">
        <v>16</v>
      </c>
      <c r="G133" s="275" t="s">
        <v>3</v>
      </c>
      <c r="H133" s="270" t="s">
        <v>113</v>
      </c>
      <c r="I133" s="271"/>
      <c r="J133" s="271"/>
      <c r="K133" s="271"/>
      <c r="L133" s="272"/>
      <c r="M133" s="258" t="s">
        <v>32</v>
      </c>
      <c r="N133" s="258" t="s">
        <v>33</v>
      </c>
      <c r="O133" s="258" t="s">
        <v>34</v>
      </c>
      <c r="P133" s="253" t="s">
        <v>25</v>
      </c>
      <c r="Q133" s="255" t="s">
        <v>114</v>
      </c>
      <c r="R133" s="270" t="s">
        <v>44</v>
      </c>
      <c r="S133" s="271" t="s">
        <v>44</v>
      </c>
      <c r="T133" s="271"/>
      <c r="U133" s="271"/>
      <c r="V133" s="272"/>
      <c r="W133" s="258" t="s">
        <v>30</v>
      </c>
      <c r="X133" s="258" t="s">
        <v>29</v>
      </c>
      <c r="Y133" s="258" t="s">
        <v>35</v>
      </c>
      <c r="Z133" s="258" t="s">
        <v>49</v>
      </c>
    </row>
    <row r="134" spans="1:26" ht="15.75" thickBot="1">
      <c r="A134" s="252"/>
      <c r="B134" s="6" t="s">
        <v>15</v>
      </c>
      <c r="C134" s="252"/>
      <c r="D134" s="261"/>
      <c r="E134" s="256"/>
      <c r="F134" s="274"/>
      <c r="G134" s="276"/>
      <c r="H134" s="153" t="s">
        <v>9</v>
      </c>
      <c r="I134" s="154" t="s">
        <v>18</v>
      </c>
      <c r="J134" s="154" t="s">
        <v>19</v>
      </c>
      <c r="K134" s="154" t="s">
        <v>20</v>
      </c>
      <c r="L134" s="154" t="s">
        <v>21</v>
      </c>
      <c r="M134" s="259" t="s">
        <v>11</v>
      </c>
      <c r="N134" s="259" t="s">
        <v>22</v>
      </c>
      <c r="O134" s="259" t="s">
        <v>23</v>
      </c>
      <c r="P134" s="254"/>
      <c r="Q134" s="256" t="s">
        <v>24</v>
      </c>
      <c r="R134" s="153" t="s">
        <v>9</v>
      </c>
      <c r="S134" s="154" t="s">
        <v>5</v>
      </c>
      <c r="T134" s="154" t="s">
        <v>6</v>
      </c>
      <c r="U134" s="154" t="s">
        <v>7</v>
      </c>
      <c r="V134" s="154" t="s">
        <v>8</v>
      </c>
      <c r="W134" s="259" t="s">
        <v>10</v>
      </c>
      <c r="X134" s="259" t="s">
        <v>9</v>
      </c>
      <c r="Y134" s="259" t="s">
        <v>12</v>
      </c>
      <c r="Z134" s="259" t="s">
        <v>14</v>
      </c>
    </row>
    <row r="135" spans="1:26" s="25" customFormat="1" ht="15.75" thickBot="1">
      <c r="A135" s="236">
        <v>1</v>
      </c>
      <c r="B135" s="227" t="s">
        <v>381</v>
      </c>
      <c r="C135" s="262" t="s">
        <v>385</v>
      </c>
      <c r="D135" s="257">
        <v>2013</v>
      </c>
      <c r="E135" s="257" t="s">
        <v>168</v>
      </c>
      <c r="F135" s="227" t="s">
        <v>384</v>
      </c>
      <c r="G135" s="26" t="s">
        <v>4</v>
      </c>
      <c r="H135" s="27">
        <v>8.8000000000000007</v>
      </c>
      <c r="I135" s="28">
        <v>8.8000000000000007</v>
      </c>
      <c r="J135" s="28">
        <v>9</v>
      </c>
      <c r="K135" s="29">
        <v>9</v>
      </c>
      <c r="L135" s="30">
        <v>9</v>
      </c>
      <c r="M135" s="31">
        <v>0</v>
      </c>
      <c r="N135" s="32">
        <f>(I135+J135+L135+K135-MAX(I135:L135)-MIN(I135:L135))/2</f>
        <v>8.9999999999999982</v>
      </c>
      <c r="O135" s="33">
        <f>N135*2-M135</f>
        <v>17.999999999999996</v>
      </c>
      <c r="P135" s="34">
        <v>20</v>
      </c>
      <c r="Q135" s="53">
        <f>P135/100</f>
        <v>0.2</v>
      </c>
      <c r="R135" s="27">
        <v>7.7</v>
      </c>
      <c r="S135" s="28">
        <v>7.5</v>
      </c>
      <c r="T135" s="28">
        <v>7.7</v>
      </c>
      <c r="U135" s="29">
        <v>7.5</v>
      </c>
      <c r="V135" s="35">
        <v>7.7</v>
      </c>
      <c r="W135" s="32">
        <f>(S135+U135+T135+V135-MAX(S135:V135)-MIN(S135:V135))/2</f>
        <v>7.6</v>
      </c>
      <c r="X135" s="33">
        <v>0.3</v>
      </c>
      <c r="Y135" s="53">
        <f>SUM(W135,O135,Q135)-X135</f>
        <v>25.499999999999993</v>
      </c>
      <c r="Z135" s="233" t="str">
        <f>IF(N138&gt;=16,"3 сп","б\р")</f>
        <v>3 сп</v>
      </c>
    </row>
    <row r="136" spans="1:26" s="25" customFormat="1" ht="15.75" thickBot="1">
      <c r="A136" s="237"/>
      <c r="B136" s="228"/>
      <c r="C136" s="239"/>
      <c r="D136" s="231"/>
      <c r="E136" s="231"/>
      <c r="F136" s="231"/>
      <c r="G136" s="37" t="s">
        <v>17</v>
      </c>
      <c r="H136" s="27">
        <v>8.5</v>
      </c>
      <c r="I136" s="28">
        <v>8.5</v>
      </c>
      <c r="J136" s="28">
        <v>8.1999999999999993</v>
      </c>
      <c r="K136" s="29">
        <v>8.6</v>
      </c>
      <c r="L136" s="30">
        <v>8.6</v>
      </c>
      <c r="M136" s="31">
        <v>0</v>
      </c>
      <c r="N136" s="32">
        <f>(I136+J136+L136+K136-MAX(I136:L136)-MIN(I136:L136))/2</f>
        <v>8.5499999999999989</v>
      </c>
      <c r="O136" s="33">
        <f>N136*2-M136</f>
        <v>17.099999999999998</v>
      </c>
      <c r="P136" s="34">
        <v>12</v>
      </c>
      <c r="Q136" s="53">
        <f>P136/100</f>
        <v>0.12</v>
      </c>
      <c r="R136" s="27">
        <v>7.5</v>
      </c>
      <c r="S136" s="28">
        <v>7.6</v>
      </c>
      <c r="T136" s="28">
        <v>7.5</v>
      </c>
      <c r="U136" s="29">
        <v>7.6</v>
      </c>
      <c r="V136" s="35">
        <v>7.5</v>
      </c>
      <c r="W136" s="32">
        <f>(S136+U136+T136+V136-MAX(S136:V136)-MIN(S136:V136))/2</f>
        <v>7.5500000000000007</v>
      </c>
      <c r="X136" s="33">
        <v>0</v>
      </c>
      <c r="Y136" s="36">
        <f>SUM(W136,O136,Q136)-X136</f>
        <v>24.77</v>
      </c>
      <c r="Z136" s="234"/>
    </row>
    <row r="137" spans="1:26" s="25" customFormat="1" ht="22.5" thickBot="1">
      <c r="A137" s="237"/>
      <c r="B137" s="229"/>
      <c r="C137" s="239" t="s">
        <v>386</v>
      </c>
      <c r="D137" s="231">
        <v>2008</v>
      </c>
      <c r="E137" s="231">
        <v>3</v>
      </c>
      <c r="F137" s="231"/>
      <c r="G137" s="38" t="s">
        <v>45</v>
      </c>
      <c r="H137" s="39"/>
      <c r="I137" s="40"/>
      <c r="J137" s="40"/>
      <c r="K137" s="41"/>
      <c r="L137" s="42"/>
      <c r="M137" s="43">
        <v>0</v>
      </c>
      <c r="N137" s="32">
        <f>(I137+J137+L137+K137-MAX(I137:L137)-MIN(I137:L137))/2</f>
        <v>0</v>
      </c>
      <c r="O137" s="33">
        <f>N137*2-M137</f>
        <v>0</v>
      </c>
      <c r="P137" s="44"/>
      <c r="Q137" s="53">
        <f>P137/100</f>
        <v>0</v>
      </c>
      <c r="R137" s="39"/>
      <c r="S137" s="40"/>
      <c r="T137" s="40"/>
      <c r="U137" s="41"/>
      <c r="V137" s="45"/>
      <c r="W137" s="32">
        <f>(S137+U137+T137+V137-MAX(S137:V137)-MIN(S137:V137))/2</f>
        <v>0</v>
      </c>
      <c r="X137" s="46">
        <v>0</v>
      </c>
      <c r="Y137" s="36">
        <f>SUM(W137,O137,Q137)-X137</f>
        <v>0</v>
      </c>
      <c r="Z137" s="235"/>
    </row>
    <row r="138" spans="1:26" s="25" customFormat="1" ht="15.75" thickBot="1">
      <c r="A138" s="238"/>
      <c r="B138" s="230"/>
      <c r="C138" s="240"/>
      <c r="D138" s="232"/>
      <c r="E138" s="232"/>
      <c r="F138" s="232"/>
      <c r="G138" s="241" t="s">
        <v>43</v>
      </c>
      <c r="H138" s="242"/>
      <c r="I138" s="242"/>
      <c r="J138" s="242"/>
      <c r="K138" s="242"/>
      <c r="L138" s="242"/>
      <c r="M138" s="243"/>
      <c r="N138" s="47">
        <f>SUM(N135:N137)-M135-M136-M137</f>
        <v>17.549999999999997</v>
      </c>
      <c r="O138" s="48"/>
      <c r="P138" s="247" t="s">
        <v>46</v>
      </c>
      <c r="Q138" s="248"/>
      <c r="R138" s="248"/>
      <c r="S138" s="248"/>
      <c r="T138" s="248"/>
      <c r="U138" s="248"/>
      <c r="V138" s="248"/>
      <c r="W138" s="248"/>
      <c r="X138" s="249"/>
      <c r="Y138" s="49">
        <f>SUM(Y135:Y137)</f>
        <v>50.269999999999996</v>
      </c>
      <c r="Z138" s="50">
        <f>N138</f>
        <v>17.549999999999997</v>
      </c>
    </row>
    <row r="139" spans="1:26" ht="15.75" thickBot="1">
      <c r="A139" s="236">
        <v>2</v>
      </c>
      <c r="B139" s="227" t="s">
        <v>170</v>
      </c>
      <c r="C139" s="262" t="s">
        <v>174</v>
      </c>
      <c r="D139" s="257">
        <v>2012</v>
      </c>
      <c r="E139" s="257">
        <v>3</v>
      </c>
      <c r="F139" s="227" t="s">
        <v>171</v>
      </c>
      <c r="G139" s="26" t="s">
        <v>4</v>
      </c>
      <c r="H139" s="27">
        <v>8.6</v>
      </c>
      <c r="I139" s="28">
        <v>8.6</v>
      </c>
      <c r="J139" s="28">
        <v>8.6</v>
      </c>
      <c r="K139" s="29">
        <v>8.3000000000000007</v>
      </c>
      <c r="L139" s="30">
        <v>8.5</v>
      </c>
      <c r="M139" s="31">
        <v>0</v>
      </c>
      <c r="N139" s="32">
        <f>(I139+J139+L139+K139-MAX(I139:L139)-MIN(I139:L139))/2</f>
        <v>8.5499999999999989</v>
      </c>
      <c r="O139" s="33">
        <f>N139*2-M139</f>
        <v>17.099999999999998</v>
      </c>
      <c r="P139" s="34">
        <v>20</v>
      </c>
      <c r="Q139" s="53">
        <f>P139/100</f>
        <v>0.2</v>
      </c>
      <c r="R139" s="27">
        <v>7.7</v>
      </c>
      <c r="S139" s="28">
        <v>7.7</v>
      </c>
      <c r="T139" s="28">
        <v>7.7</v>
      </c>
      <c r="U139" s="29">
        <v>7.7</v>
      </c>
      <c r="V139" s="35">
        <v>7.7</v>
      </c>
      <c r="W139" s="32">
        <f>(S139+U139+T139+V139-MAX(S139:V139)-MIN(S139:V139))/2</f>
        <v>7.7000000000000011</v>
      </c>
      <c r="X139" s="33">
        <v>1.9</v>
      </c>
      <c r="Y139" s="53">
        <f>SUM(W139,O139,Q139)-X139</f>
        <v>23.099999999999998</v>
      </c>
      <c r="Z139" s="233" t="str">
        <f>IF(N142&gt;=16,"3 сп","б\р")</f>
        <v>3 сп</v>
      </c>
    </row>
    <row r="140" spans="1:26" ht="15.75" thickBot="1">
      <c r="A140" s="237"/>
      <c r="B140" s="228"/>
      <c r="C140" s="239"/>
      <c r="D140" s="231"/>
      <c r="E140" s="231"/>
      <c r="F140" s="231"/>
      <c r="G140" s="37" t="s">
        <v>17</v>
      </c>
      <c r="H140" s="27">
        <v>8.9</v>
      </c>
      <c r="I140" s="28">
        <v>8.9</v>
      </c>
      <c r="J140" s="28">
        <v>9.1</v>
      </c>
      <c r="K140" s="29">
        <v>8.6</v>
      </c>
      <c r="L140" s="30">
        <v>8.9</v>
      </c>
      <c r="M140" s="31">
        <v>0</v>
      </c>
      <c r="N140" s="32">
        <f>(I140+J140+L140+K140-MAX(I140:L140)-MIN(I140:L140))/2</f>
        <v>8.8999999999999986</v>
      </c>
      <c r="O140" s="33">
        <f>N140*2-M140</f>
        <v>17.799999999999997</v>
      </c>
      <c r="P140" s="34">
        <v>15</v>
      </c>
      <c r="Q140" s="53">
        <f>P140/100</f>
        <v>0.15</v>
      </c>
      <c r="R140" s="27">
        <v>8</v>
      </c>
      <c r="S140" s="28">
        <v>8</v>
      </c>
      <c r="T140" s="28">
        <v>8</v>
      </c>
      <c r="U140" s="29">
        <v>8</v>
      </c>
      <c r="V140" s="35">
        <v>8</v>
      </c>
      <c r="W140" s="32">
        <f>(S140+U140+T140+V140-MAX(S140:V140)-MIN(S140:V140))/2</f>
        <v>8</v>
      </c>
      <c r="X140" s="33">
        <v>0</v>
      </c>
      <c r="Y140" s="36">
        <f>SUM(W140,O140,Q140)-X140</f>
        <v>25.949999999999996</v>
      </c>
      <c r="Z140" s="234"/>
    </row>
    <row r="141" spans="1:26" ht="22.5" thickBot="1">
      <c r="A141" s="237"/>
      <c r="B141" s="229"/>
      <c r="C141" s="239" t="s">
        <v>175</v>
      </c>
      <c r="D141" s="231">
        <v>2008</v>
      </c>
      <c r="E141" s="231" t="s">
        <v>59</v>
      </c>
      <c r="F141" s="231"/>
      <c r="G141" s="38" t="s">
        <v>45</v>
      </c>
      <c r="H141" s="39"/>
      <c r="I141" s="40"/>
      <c r="J141" s="40"/>
      <c r="K141" s="41"/>
      <c r="L141" s="42"/>
      <c r="M141" s="43">
        <v>0</v>
      </c>
      <c r="N141" s="32">
        <f>(I141+J141+L141+K141-MAX(I141:L141)-MIN(I141:L141))/2</f>
        <v>0</v>
      </c>
      <c r="O141" s="33">
        <f>N141*2-M141</f>
        <v>0</v>
      </c>
      <c r="P141" s="44"/>
      <c r="Q141" s="53">
        <f>P141/100</f>
        <v>0</v>
      </c>
      <c r="R141" s="39"/>
      <c r="S141" s="40"/>
      <c r="T141" s="40"/>
      <c r="U141" s="41"/>
      <c r="V141" s="45"/>
      <c r="W141" s="32">
        <f>(S141+U141+T141+V141-MAX(S141:V141)-MIN(S141:V141))/2</f>
        <v>0</v>
      </c>
      <c r="X141" s="46">
        <v>0</v>
      </c>
      <c r="Y141" s="36">
        <f>SUM(W141,O141,Q141)-X141</f>
        <v>0</v>
      </c>
      <c r="Z141" s="235"/>
    </row>
    <row r="142" spans="1:26" ht="15.75" thickBot="1">
      <c r="A142" s="238"/>
      <c r="B142" s="230"/>
      <c r="C142" s="240"/>
      <c r="D142" s="232"/>
      <c r="E142" s="250"/>
      <c r="F142" s="232"/>
      <c r="G142" s="241" t="s">
        <v>43</v>
      </c>
      <c r="H142" s="242"/>
      <c r="I142" s="242"/>
      <c r="J142" s="242"/>
      <c r="K142" s="242"/>
      <c r="L142" s="242"/>
      <c r="M142" s="243"/>
      <c r="N142" s="47">
        <f>SUM(N139:N141)-M139-M140-M141</f>
        <v>17.449999999999996</v>
      </c>
      <c r="O142" s="55"/>
      <c r="P142" s="244" t="s">
        <v>46</v>
      </c>
      <c r="Q142" s="245"/>
      <c r="R142" s="245"/>
      <c r="S142" s="245"/>
      <c r="T142" s="245"/>
      <c r="U142" s="245"/>
      <c r="V142" s="245"/>
      <c r="W142" s="245"/>
      <c r="X142" s="246"/>
      <c r="Y142" s="49">
        <f>SUM(Y139:Y141)</f>
        <v>49.05</v>
      </c>
      <c r="Z142" s="53">
        <f>N142</f>
        <v>17.449999999999996</v>
      </c>
    </row>
    <row r="143" spans="1:26" ht="15.75" thickBot="1">
      <c r="A143" s="236">
        <v>3</v>
      </c>
      <c r="B143" s="227" t="s">
        <v>216</v>
      </c>
      <c r="C143" s="262" t="s">
        <v>218</v>
      </c>
      <c r="D143" s="257">
        <v>2015</v>
      </c>
      <c r="E143" s="257" t="s">
        <v>208</v>
      </c>
      <c r="F143" s="227" t="s">
        <v>217</v>
      </c>
      <c r="G143" s="26" t="s">
        <v>4</v>
      </c>
      <c r="H143" s="27">
        <v>8.1999999999999993</v>
      </c>
      <c r="I143" s="28">
        <v>8.1999999999999993</v>
      </c>
      <c r="J143" s="28">
        <v>7.6</v>
      </c>
      <c r="K143" s="29">
        <v>8.1999999999999993</v>
      </c>
      <c r="L143" s="30">
        <v>8.3000000000000007</v>
      </c>
      <c r="M143" s="31">
        <v>0</v>
      </c>
      <c r="N143" s="32">
        <f>(I143+J143+L143+K143-MAX(I143:L143)-MIN(I143:L143))/2</f>
        <v>8.1999999999999993</v>
      </c>
      <c r="O143" s="33">
        <f>N143*2-M143</f>
        <v>16.399999999999999</v>
      </c>
      <c r="P143" s="34">
        <v>16</v>
      </c>
      <c r="Q143" s="53">
        <f>P143/100</f>
        <v>0.16</v>
      </c>
      <c r="R143" s="27">
        <v>6.9</v>
      </c>
      <c r="S143" s="28">
        <v>6.8</v>
      </c>
      <c r="T143" s="28">
        <v>6.9</v>
      </c>
      <c r="U143" s="29">
        <v>6.8</v>
      </c>
      <c r="V143" s="35">
        <v>6.9</v>
      </c>
      <c r="W143" s="32">
        <f>(S143+U143+T143+V143-MAX(S143:V143)-MIN(S143:V143))/2</f>
        <v>6.85</v>
      </c>
      <c r="X143" s="33">
        <v>1.2</v>
      </c>
      <c r="Y143" s="53">
        <f>SUM(W143,O143,Q143)-X143</f>
        <v>22.21</v>
      </c>
      <c r="Z143" s="233" t="str">
        <f>IF(N146&gt;=16,"3 сп","б\р")</f>
        <v>3 сп</v>
      </c>
    </row>
    <row r="144" spans="1:26" ht="15.75" thickBot="1">
      <c r="A144" s="237"/>
      <c r="B144" s="228"/>
      <c r="C144" s="239"/>
      <c r="D144" s="231"/>
      <c r="E144" s="231"/>
      <c r="F144" s="231"/>
      <c r="G144" s="37" t="s">
        <v>17</v>
      </c>
      <c r="H144" s="27">
        <v>7.5</v>
      </c>
      <c r="I144" s="28">
        <v>8</v>
      </c>
      <c r="J144" s="28">
        <v>7.8</v>
      </c>
      <c r="K144" s="29">
        <v>7.7</v>
      </c>
      <c r="L144" s="30">
        <v>8</v>
      </c>
      <c r="M144" s="31">
        <v>0</v>
      </c>
      <c r="N144" s="32">
        <f>(I144+J144+L144+K144-MAX(I144:L144)-MIN(I144:L144))/2</f>
        <v>7.9</v>
      </c>
      <c r="O144" s="33">
        <f>N144*2-M144</f>
        <v>15.8</v>
      </c>
      <c r="P144" s="34">
        <v>15</v>
      </c>
      <c r="Q144" s="53">
        <f>P144/100</f>
        <v>0.15</v>
      </c>
      <c r="R144" s="27">
        <v>7.3</v>
      </c>
      <c r="S144" s="28">
        <v>7.2</v>
      </c>
      <c r="T144" s="28">
        <v>7.3</v>
      </c>
      <c r="U144" s="29">
        <v>7.2</v>
      </c>
      <c r="V144" s="35">
        <v>7.3</v>
      </c>
      <c r="W144" s="32">
        <f>(S144+U144+T144+V144-MAX(S144:V144)-MIN(S144:V144))/2</f>
        <v>7.25</v>
      </c>
      <c r="X144" s="33">
        <v>0</v>
      </c>
      <c r="Y144" s="36">
        <f>SUM(W144,O144,Q144)-X144</f>
        <v>23.2</v>
      </c>
      <c r="Z144" s="234"/>
    </row>
    <row r="145" spans="1:26" ht="22.5" thickBot="1">
      <c r="A145" s="237"/>
      <c r="B145" s="229"/>
      <c r="C145" s="239" t="s">
        <v>219</v>
      </c>
      <c r="D145" s="231">
        <v>2009</v>
      </c>
      <c r="E145" s="231" t="s">
        <v>59</v>
      </c>
      <c r="F145" s="231"/>
      <c r="G145" s="38" t="s">
        <v>45</v>
      </c>
      <c r="H145" s="39"/>
      <c r="I145" s="40"/>
      <c r="J145" s="40"/>
      <c r="K145" s="41"/>
      <c r="L145" s="42"/>
      <c r="M145" s="43">
        <v>0</v>
      </c>
      <c r="N145" s="32">
        <f>(I145+J145+L145+K145-MAX(I145:L145)-MIN(I145:L145))/2</f>
        <v>0</v>
      </c>
      <c r="O145" s="33">
        <f>N145*2-M145</f>
        <v>0</v>
      </c>
      <c r="P145" s="44"/>
      <c r="Q145" s="53">
        <f>P145/100</f>
        <v>0</v>
      </c>
      <c r="R145" s="39"/>
      <c r="S145" s="40"/>
      <c r="T145" s="40"/>
      <c r="U145" s="41"/>
      <c r="V145" s="45"/>
      <c r="W145" s="32">
        <f>(S145+U145+T145+V145-MAX(S145:V145)-MIN(S145:V145))/2</f>
        <v>0</v>
      </c>
      <c r="X145" s="46">
        <v>0</v>
      </c>
      <c r="Y145" s="36">
        <f>SUM(W145,O145,Q145)-X145</f>
        <v>0</v>
      </c>
      <c r="Z145" s="235"/>
    </row>
    <row r="146" spans="1:26" ht="15.75" thickBot="1">
      <c r="A146" s="238"/>
      <c r="B146" s="230"/>
      <c r="C146" s="240"/>
      <c r="D146" s="232"/>
      <c r="E146" s="232"/>
      <c r="F146" s="232"/>
      <c r="G146" s="241" t="s">
        <v>43</v>
      </c>
      <c r="H146" s="242"/>
      <c r="I146" s="242"/>
      <c r="J146" s="242"/>
      <c r="K146" s="242"/>
      <c r="L146" s="242"/>
      <c r="M146" s="243"/>
      <c r="N146" s="47">
        <f>SUM(N143:N145)-M143-M144-M145</f>
        <v>16.100000000000001</v>
      </c>
      <c r="O146" s="48"/>
      <c r="P146" s="247" t="s">
        <v>46</v>
      </c>
      <c r="Q146" s="248"/>
      <c r="R146" s="248"/>
      <c r="S146" s="248"/>
      <c r="T146" s="248"/>
      <c r="U146" s="248"/>
      <c r="V146" s="248"/>
      <c r="W146" s="248"/>
      <c r="X146" s="249"/>
      <c r="Y146" s="49">
        <f>SUM(Y143:Y145)</f>
        <v>45.41</v>
      </c>
      <c r="Z146" s="50">
        <f>N146</f>
        <v>16.100000000000001</v>
      </c>
    </row>
    <row r="147" spans="1:26" ht="15.75" thickBot="1">
      <c r="A147" s="264">
        <v>4</v>
      </c>
      <c r="B147" s="227" t="s">
        <v>216</v>
      </c>
      <c r="C147" s="262" t="s">
        <v>220</v>
      </c>
      <c r="D147" s="257">
        <v>2013</v>
      </c>
      <c r="E147" s="257" t="s">
        <v>168</v>
      </c>
      <c r="F147" s="227" t="s">
        <v>217</v>
      </c>
      <c r="G147" s="26" t="s">
        <v>4</v>
      </c>
      <c r="H147" s="27">
        <v>7.5</v>
      </c>
      <c r="I147" s="28">
        <v>7.5</v>
      </c>
      <c r="J147" s="28">
        <v>7</v>
      </c>
      <c r="K147" s="29">
        <v>6.5</v>
      </c>
      <c r="L147" s="30">
        <v>6.4</v>
      </c>
      <c r="M147" s="31">
        <v>0</v>
      </c>
      <c r="N147" s="32">
        <f>(I147+J147+L147+K147-MAX(I147:L147)-MIN(I147:L147))/2</f>
        <v>6.7499999999999991</v>
      </c>
      <c r="O147" s="33">
        <f>N147*2-M147</f>
        <v>13.499999999999998</v>
      </c>
      <c r="P147" s="34">
        <v>18</v>
      </c>
      <c r="Q147" s="53">
        <f>P147/100</f>
        <v>0.18</v>
      </c>
      <c r="R147" s="27">
        <v>6.4</v>
      </c>
      <c r="S147" s="28">
        <v>6.5</v>
      </c>
      <c r="T147" s="28">
        <v>6.4</v>
      </c>
      <c r="U147" s="29">
        <v>6.5</v>
      </c>
      <c r="V147" s="35">
        <v>6.4</v>
      </c>
      <c r="W147" s="32">
        <f>(S147+U147+T147+V147-MAX(S147:V147)-MIN(S147:V147))/2</f>
        <v>6.4499999999999984</v>
      </c>
      <c r="X147" s="33">
        <v>2.2000000000000002</v>
      </c>
      <c r="Y147" s="53">
        <f>SUM(W147,O147,Q147)-X147</f>
        <v>17.929999999999996</v>
      </c>
      <c r="Z147" s="233" t="str">
        <f>IF(N150&gt;=16,"3 сп","б\р")</f>
        <v>б\р</v>
      </c>
    </row>
    <row r="148" spans="1:26" ht="15.75" thickBot="1">
      <c r="A148" s="265"/>
      <c r="B148" s="228"/>
      <c r="C148" s="239"/>
      <c r="D148" s="231"/>
      <c r="E148" s="231"/>
      <c r="F148" s="231"/>
      <c r="G148" s="37" t="s">
        <v>17</v>
      </c>
      <c r="H148" s="27">
        <v>7</v>
      </c>
      <c r="I148" s="28">
        <v>7</v>
      </c>
      <c r="J148" s="28">
        <v>7.3</v>
      </c>
      <c r="K148" s="29">
        <v>6.9</v>
      </c>
      <c r="L148" s="30">
        <v>7.7</v>
      </c>
      <c r="M148" s="31">
        <v>0</v>
      </c>
      <c r="N148" s="32">
        <f>(I148+J148+L148+K148-MAX(I148:L148)-MIN(I148:L148))/2</f>
        <v>7.1499999999999995</v>
      </c>
      <c r="O148" s="33">
        <f>N148*2-M148</f>
        <v>14.299999999999999</v>
      </c>
      <c r="P148" s="34">
        <v>15</v>
      </c>
      <c r="Q148" s="53">
        <f>P148/100</f>
        <v>0.15</v>
      </c>
      <c r="R148" s="27">
        <v>6.5</v>
      </c>
      <c r="S148" s="28">
        <v>6.7</v>
      </c>
      <c r="T148" s="28">
        <v>6.5</v>
      </c>
      <c r="U148" s="29">
        <v>6.7</v>
      </c>
      <c r="V148" s="35">
        <v>6.5</v>
      </c>
      <c r="W148" s="32">
        <f>(S148+U148+T148+V148-MAX(S148:V148)-MIN(S148:V148))/2</f>
        <v>6.6</v>
      </c>
      <c r="X148" s="33">
        <v>0</v>
      </c>
      <c r="Y148" s="36">
        <f>SUM(W148,O148,Q148)-X148</f>
        <v>21.049999999999997</v>
      </c>
      <c r="Z148" s="234"/>
    </row>
    <row r="149" spans="1:26" ht="22.5" thickBot="1">
      <c r="A149" s="265"/>
      <c r="B149" s="229"/>
      <c r="C149" s="239" t="s">
        <v>221</v>
      </c>
      <c r="D149" s="231">
        <v>2009</v>
      </c>
      <c r="E149" s="231" t="s">
        <v>168</v>
      </c>
      <c r="F149" s="231"/>
      <c r="G149" s="38" t="s">
        <v>45</v>
      </c>
      <c r="H149" s="39"/>
      <c r="I149" s="40"/>
      <c r="J149" s="40"/>
      <c r="K149" s="41"/>
      <c r="L149" s="42"/>
      <c r="M149" s="43">
        <v>0</v>
      </c>
      <c r="N149" s="32">
        <f>(I149+J149+L149+K149-MAX(I149:L149)-MIN(I149:L149))/2</f>
        <v>0</v>
      </c>
      <c r="O149" s="33">
        <f>N149*2-M149</f>
        <v>0</v>
      </c>
      <c r="P149" s="44"/>
      <c r="Q149" s="53">
        <f>P149/100</f>
        <v>0</v>
      </c>
      <c r="R149" s="39"/>
      <c r="S149" s="40"/>
      <c r="T149" s="40"/>
      <c r="U149" s="41"/>
      <c r="V149" s="45"/>
      <c r="W149" s="32">
        <f>(S149+U149+T149+V149-MAX(S149:V149)-MIN(S149:V149))/2</f>
        <v>0</v>
      </c>
      <c r="X149" s="46">
        <v>0</v>
      </c>
      <c r="Y149" s="36">
        <f>SUM(W149,O149,Q149)-X149</f>
        <v>0</v>
      </c>
      <c r="Z149" s="235"/>
    </row>
    <row r="150" spans="1:26" ht="15.75" thickBot="1">
      <c r="A150" s="266"/>
      <c r="B150" s="230"/>
      <c r="C150" s="240"/>
      <c r="D150" s="232"/>
      <c r="E150" s="232"/>
      <c r="F150" s="232"/>
      <c r="G150" s="241" t="s">
        <v>43</v>
      </c>
      <c r="H150" s="242"/>
      <c r="I150" s="242"/>
      <c r="J150" s="242"/>
      <c r="K150" s="242"/>
      <c r="L150" s="242"/>
      <c r="M150" s="243"/>
      <c r="N150" s="47">
        <f>SUM(N147:N149)-M147-M148-M149</f>
        <v>13.899999999999999</v>
      </c>
      <c r="O150" s="48"/>
      <c r="P150" s="247" t="s">
        <v>46</v>
      </c>
      <c r="Q150" s="248"/>
      <c r="R150" s="248"/>
      <c r="S150" s="248"/>
      <c r="T150" s="248"/>
      <c r="U150" s="248"/>
      <c r="V150" s="248"/>
      <c r="W150" s="248"/>
      <c r="X150" s="249"/>
      <c r="Y150" s="49">
        <f>SUM(Y147:Y149)</f>
        <v>38.97999999999999</v>
      </c>
      <c r="Z150" s="50">
        <f>N150</f>
        <v>13.899999999999999</v>
      </c>
    </row>
    <row r="151" spans="1:26" ht="19.5" thickBot="1">
      <c r="A151" s="267" t="s">
        <v>122</v>
      </c>
      <c r="B151" s="268"/>
      <c r="C151" s="268"/>
      <c r="D151" s="268"/>
      <c r="E151" s="268"/>
      <c r="F151" s="268"/>
      <c r="G151" s="268"/>
      <c r="H151" s="268"/>
      <c r="I151" s="268"/>
      <c r="J151" s="268"/>
      <c r="K151" s="268"/>
      <c r="L151" s="268"/>
      <c r="M151" s="268"/>
      <c r="N151" s="268"/>
      <c r="O151" s="268"/>
      <c r="P151" s="268"/>
      <c r="Q151" s="268"/>
      <c r="R151" s="268"/>
      <c r="S151" s="268"/>
      <c r="T151" s="268"/>
      <c r="U151" s="268"/>
      <c r="V151" s="268"/>
      <c r="W151" s="268"/>
      <c r="X151" s="268"/>
      <c r="Y151" s="268"/>
      <c r="Z151" s="269"/>
    </row>
    <row r="152" spans="1:26" ht="15.75" thickBot="1">
      <c r="A152" s="236">
        <v>1</v>
      </c>
      <c r="B152" s="227" t="s">
        <v>170</v>
      </c>
      <c r="C152" s="262" t="s">
        <v>172</v>
      </c>
      <c r="D152" s="257">
        <v>2012</v>
      </c>
      <c r="E152" s="257" t="s">
        <v>145</v>
      </c>
      <c r="F152" s="227" t="s">
        <v>171</v>
      </c>
      <c r="G152" s="26" t="s">
        <v>4</v>
      </c>
      <c r="H152" s="27"/>
      <c r="I152" s="28"/>
      <c r="J152" s="28"/>
      <c r="K152" s="29"/>
      <c r="L152" s="30"/>
      <c r="M152" s="31">
        <v>0</v>
      </c>
      <c r="N152" s="32">
        <f>(I152+J152+L152+K152-MAX(I152:L152)-MIN(I152:L152))/2</f>
        <v>0</v>
      </c>
      <c r="O152" s="33">
        <f>N152*2-M152</f>
        <v>0</v>
      </c>
      <c r="P152" s="34"/>
      <c r="Q152" s="53">
        <v>0</v>
      </c>
      <c r="R152" s="27"/>
      <c r="S152" s="28"/>
      <c r="T152" s="28"/>
      <c r="U152" s="29"/>
      <c r="V152" s="35"/>
      <c r="W152" s="32">
        <f>(S152+U152+T152+V152-MAX(S152:V152)-MIN(S152:V152))/2</f>
        <v>0</v>
      </c>
      <c r="X152" s="33">
        <v>0</v>
      </c>
      <c r="Y152" s="53">
        <f>SUM(W152,O152,Q152)-X152</f>
        <v>0</v>
      </c>
      <c r="Z152" s="233" t="str">
        <f>IF(N155&gt;=7.5,"Iюн.","б\р")</f>
        <v>Iюн.</v>
      </c>
    </row>
    <row r="153" spans="1:26" ht="15.75" thickBot="1">
      <c r="A153" s="237"/>
      <c r="B153" s="228"/>
      <c r="C153" s="239"/>
      <c r="D153" s="231"/>
      <c r="E153" s="231"/>
      <c r="F153" s="231"/>
      <c r="G153" s="37" t="s">
        <v>17</v>
      </c>
      <c r="H153" s="27"/>
      <c r="I153" s="28"/>
      <c r="J153" s="28"/>
      <c r="K153" s="29"/>
      <c r="L153" s="30"/>
      <c r="M153" s="31">
        <v>0</v>
      </c>
      <c r="N153" s="32">
        <f>(I153+J153+L153+K153-MAX(I153:L153)-MIN(I153:L153))/2</f>
        <v>0</v>
      </c>
      <c r="O153" s="33">
        <f>N153*2-M153</f>
        <v>0</v>
      </c>
      <c r="P153" s="34"/>
      <c r="Q153" s="53">
        <f>P153/100</f>
        <v>0</v>
      </c>
      <c r="R153" s="27"/>
      <c r="S153" s="28"/>
      <c r="T153" s="28"/>
      <c r="U153" s="29"/>
      <c r="V153" s="35"/>
      <c r="W153" s="32">
        <f>(S153+U153+T153+V153-MAX(S153:V153)-MIN(S153:V153))/2</f>
        <v>0</v>
      </c>
      <c r="X153" s="33">
        <v>0</v>
      </c>
      <c r="Y153" s="36">
        <f>SUM(W153,O153,Q153)-X153</f>
        <v>0</v>
      </c>
      <c r="Z153" s="234"/>
    </row>
    <row r="154" spans="1:26" ht="22.5" thickBot="1">
      <c r="A154" s="237"/>
      <c r="B154" s="229"/>
      <c r="C154" s="239" t="s">
        <v>173</v>
      </c>
      <c r="D154" s="231">
        <v>2011</v>
      </c>
      <c r="E154" s="231" t="s">
        <v>168</v>
      </c>
      <c r="F154" s="231"/>
      <c r="G154" s="38" t="s">
        <v>45</v>
      </c>
      <c r="H154" s="27">
        <v>8.5</v>
      </c>
      <c r="I154" s="28">
        <v>9</v>
      </c>
      <c r="J154" s="28">
        <v>8.4</v>
      </c>
      <c r="K154" s="29">
        <v>8.5</v>
      </c>
      <c r="L154" s="30">
        <v>8.5</v>
      </c>
      <c r="M154" s="31">
        <v>0</v>
      </c>
      <c r="N154" s="32">
        <f>(I154+J154+L154+K154-MAX(I154:L154)-MIN(I154:L154))/2</f>
        <v>8.5</v>
      </c>
      <c r="O154" s="33">
        <f>N154*2-M154</f>
        <v>17</v>
      </c>
      <c r="P154" s="34">
        <v>24</v>
      </c>
      <c r="Q154" s="53">
        <v>0.2</v>
      </c>
      <c r="R154" s="27">
        <v>7.6</v>
      </c>
      <c r="S154" s="28">
        <v>7.7</v>
      </c>
      <c r="T154" s="28">
        <v>7.6</v>
      </c>
      <c r="U154" s="29">
        <v>7.7</v>
      </c>
      <c r="V154" s="35">
        <v>7.6</v>
      </c>
      <c r="W154" s="32">
        <f>(S154+U154+T154+V154-MAX(S154:V154)-MIN(S154:V154))/2</f>
        <v>7.6500000000000012</v>
      </c>
      <c r="X154" s="33">
        <v>0</v>
      </c>
      <c r="Y154" s="53">
        <f>SUM(W154,O154,Q154)-X154</f>
        <v>24.85</v>
      </c>
      <c r="Z154" s="235"/>
    </row>
    <row r="155" spans="1:26" ht="15.75" thickBot="1">
      <c r="A155" s="238"/>
      <c r="B155" s="230"/>
      <c r="C155" s="240"/>
      <c r="D155" s="232"/>
      <c r="E155" s="250"/>
      <c r="F155" s="232"/>
      <c r="G155" s="241" t="s">
        <v>43</v>
      </c>
      <c r="H155" s="242"/>
      <c r="I155" s="242"/>
      <c r="J155" s="242"/>
      <c r="K155" s="242"/>
      <c r="L155" s="242"/>
      <c r="M155" s="243"/>
      <c r="N155" s="47">
        <f>SUM(N152:N154)-M152-M153-M154</f>
        <v>8.5</v>
      </c>
      <c r="O155" s="55"/>
      <c r="P155" s="244" t="s">
        <v>46</v>
      </c>
      <c r="Q155" s="245"/>
      <c r="R155" s="245"/>
      <c r="S155" s="245"/>
      <c r="T155" s="245"/>
      <c r="U155" s="245"/>
      <c r="V155" s="245"/>
      <c r="W155" s="245"/>
      <c r="X155" s="246"/>
      <c r="Y155" s="49">
        <f>SUM(Y152:Y154)</f>
        <v>24.85</v>
      </c>
      <c r="Z155" s="53">
        <f>N155</f>
        <v>8.5</v>
      </c>
    </row>
    <row r="156" spans="1:26" s="25" customFormat="1" ht="15.75" thickBot="1">
      <c r="A156" s="264">
        <v>2</v>
      </c>
      <c r="B156" s="227" t="s">
        <v>236</v>
      </c>
      <c r="C156" s="262" t="s">
        <v>258</v>
      </c>
      <c r="D156" s="257">
        <v>2014</v>
      </c>
      <c r="E156" s="257" t="s">
        <v>168</v>
      </c>
      <c r="F156" s="227" t="s">
        <v>237</v>
      </c>
      <c r="G156" s="26" t="s">
        <v>4</v>
      </c>
      <c r="H156" s="27"/>
      <c r="I156" s="28"/>
      <c r="J156" s="28"/>
      <c r="K156" s="29"/>
      <c r="L156" s="30"/>
      <c r="M156" s="31"/>
      <c r="N156" s="32">
        <f>(I156+J156+L156+K156-MAX(I156:L156)-MIN(I156:L156))/2</f>
        <v>0</v>
      </c>
      <c r="O156" s="33">
        <f>N156*2-M156</f>
        <v>0</v>
      </c>
      <c r="P156" s="34"/>
      <c r="Q156" s="53">
        <f>P156/100</f>
        <v>0</v>
      </c>
      <c r="R156" s="27"/>
      <c r="S156" s="28"/>
      <c r="T156" s="28"/>
      <c r="U156" s="29"/>
      <c r="V156" s="35"/>
      <c r="W156" s="32">
        <f>(S156+U156+T156+V156-MAX(S156:V156)-MIN(S156:V156))/2</f>
        <v>0</v>
      </c>
      <c r="X156" s="33">
        <v>0</v>
      </c>
      <c r="Y156" s="53">
        <f>SUM(W156,O156,Q156)-X156</f>
        <v>0</v>
      </c>
      <c r="Z156" s="233" t="str">
        <f>IF(N159&gt;=7.5,"Iюн.","б\р")</f>
        <v>Iюн.</v>
      </c>
    </row>
    <row r="157" spans="1:26" s="25" customFormat="1" ht="15.75" thickBot="1">
      <c r="A157" s="265"/>
      <c r="B157" s="228"/>
      <c r="C157" s="239"/>
      <c r="D157" s="231"/>
      <c r="E157" s="231"/>
      <c r="F157" s="231"/>
      <c r="G157" s="37" t="s">
        <v>17</v>
      </c>
      <c r="H157" s="27"/>
      <c r="I157" s="28"/>
      <c r="J157" s="28"/>
      <c r="K157" s="29"/>
      <c r="L157" s="30"/>
      <c r="M157" s="31"/>
      <c r="N157" s="32">
        <f>(I157+J157+L157+K157-MAX(I157:L157)-MIN(I157:L157))/2</f>
        <v>0</v>
      </c>
      <c r="O157" s="33">
        <f>N157*2-M157</f>
        <v>0</v>
      </c>
      <c r="P157" s="34"/>
      <c r="Q157" s="53">
        <f>P157/100</f>
        <v>0</v>
      </c>
      <c r="R157" s="27"/>
      <c r="S157" s="28"/>
      <c r="T157" s="28"/>
      <c r="U157" s="29"/>
      <c r="V157" s="35"/>
      <c r="W157" s="32">
        <f>(S157+U157+T157+V157-MAX(S157:V157)-MIN(S157:V157))/2</f>
        <v>0</v>
      </c>
      <c r="X157" s="33">
        <v>0</v>
      </c>
      <c r="Y157" s="36">
        <f>SUM(W157,O157,Q157)-X157</f>
        <v>0</v>
      </c>
      <c r="Z157" s="234"/>
    </row>
    <row r="158" spans="1:26" s="25" customFormat="1" ht="22.5" thickBot="1">
      <c r="A158" s="265"/>
      <c r="B158" s="229"/>
      <c r="C158" s="239" t="s">
        <v>259</v>
      </c>
      <c r="D158" s="231">
        <v>2012</v>
      </c>
      <c r="E158" s="231" t="s">
        <v>168</v>
      </c>
      <c r="F158" s="231"/>
      <c r="G158" s="38" t="s">
        <v>45</v>
      </c>
      <c r="H158" s="39">
        <v>6.8</v>
      </c>
      <c r="I158" s="40">
        <v>6.8</v>
      </c>
      <c r="J158" s="40">
        <v>7.6</v>
      </c>
      <c r="K158" s="41">
        <v>7.4</v>
      </c>
      <c r="L158" s="42">
        <v>7.9</v>
      </c>
      <c r="M158" s="43"/>
      <c r="N158" s="32">
        <f>(I158+J158+L158+K158-MAX(I158:L158)-MIN(I158:L158))/2</f>
        <v>7.4999999999999982</v>
      </c>
      <c r="O158" s="33">
        <f>N158*2-M158</f>
        <v>14.999999999999996</v>
      </c>
      <c r="P158" s="44">
        <v>12</v>
      </c>
      <c r="Q158" s="53">
        <f>P158/100</f>
        <v>0.12</v>
      </c>
      <c r="R158" s="39">
        <v>7.1</v>
      </c>
      <c r="S158" s="40">
        <v>6.8</v>
      </c>
      <c r="T158" s="40">
        <v>7.1</v>
      </c>
      <c r="U158" s="41">
        <v>6.8</v>
      </c>
      <c r="V158" s="45">
        <v>7.1</v>
      </c>
      <c r="W158" s="32">
        <f>(S158+U158+T158+V158-MAX(S158:V158)-MIN(S158:V158))/2</f>
        <v>6.9499999999999975</v>
      </c>
      <c r="X158" s="46">
        <v>0</v>
      </c>
      <c r="Y158" s="36">
        <f>SUM(W158,O158,Q158)-X158</f>
        <v>22.069999999999997</v>
      </c>
      <c r="Z158" s="235"/>
    </row>
    <row r="159" spans="1:26" s="25" customFormat="1" ht="15.75" thickBot="1">
      <c r="A159" s="266"/>
      <c r="B159" s="230"/>
      <c r="C159" s="240"/>
      <c r="D159" s="232"/>
      <c r="E159" s="232"/>
      <c r="F159" s="232"/>
      <c r="G159" s="241" t="s">
        <v>43</v>
      </c>
      <c r="H159" s="242"/>
      <c r="I159" s="242"/>
      <c r="J159" s="242"/>
      <c r="K159" s="242"/>
      <c r="L159" s="242"/>
      <c r="M159" s="243"/>
      <c r="N159" s="47">
        <f>SUM(N156:N158)-M156-M157-M158</f>
        <v>7.4999999999999982</v>
      </c>
      <c r="O159" s="48"/>
      <c r="P159" s="247" t="s">
        <v>46</v>
      </c>
      <c r="Q159" s="248"/>
      <c r="R159" s="248"/>
      <c r="S159" s="248"/>
      <c r="T159" s="248"/>
      <c r="U159" s="248"/>
      <c r="V159" s="248"/>
      <c r="W159" s="248"/>
      <c r="X159" s="249"/>
      <c r="Y159" s="49">
        <f>SUM(Y156:Y158)</f>
        <v>22.069999999999997</v>
      </c>
      <c r="Z159" s="50">
        <f>N159</f>
        <v>7.4999999999999982</v>
      </c>
    </row>
    <row r="160" spans="1:26" s="25" customFormat="1" ht="15.75" thickBot="1">
      <c r="A160" s="236">
        <v>3</v>
      </c>
      <c r="B160" s="227" t="s">
        <v>262</v>
      </c>
      <c r="C160" s="262" t="s">
        <v>287</v>
      </c>
      <c r="D160" s="257">
        <v>2014</v>
      </c>
      <c r="E160" s="257" t="s">
        <v>168</v>
      </c>
      <c r="F160" s="227" t="s">
        <v>263</v>
      </c>
      <c r="G160" s="26" t="s">
        <v>4</v>
      </c>
      <c r="H160" s="27"/>
      <c r="I160" s="28"/>
      <c r="J160" s="28"/>
      <c r="K160" s="29"/>
      <c r="L160" s="30"/>
      <c r="M160" s="31">
        <v>0</v>
      </c>
      <c r="N160" s="32">
        <f>(I160+J160+L160+K160-MAX(I160:L160)-MIN(I160:L160))/2</f>
        <v>0</v>
      </c>
      <c r="O160" s="33">
        <f>N160*2-M160</f>
        <v>0</v>
      </c>
      <c r="P160" s="34"/>
      <c r="Q160" s="53">
        <f>P160/100</f>
        <v>0</v>
      </c>
      <c r="R160" s="27"/>
      <c r="S160" s="28"/>
      <c r="T160" s="28"/>
      <c r="U160" s="29"/>
      <c r="V160" s="35"/>
      <c r="W160" s="32">
        <f>(S160+U160+T160+V160-MAX(S160:V160)-MIN(S160:V160))/2</f>
        <v>0</v>
      </c>
      <c r="X160" s="33">
        <v>0</v>
      </c>
      <c r="Y160" s="53">
        <f>SUM(W160,O160,Q160)-X160</f>
        <v>0</v>
      </c>
      <c r="Z160" s="233" t="str">
        <f>IF(N163&gt;=7.5,"Iюн.","б\р")</f>
        <v>Iюн.</v>
      </c>
    </row>
    <row r="161" spans="1:26" s="25" customFormat="1" ht="15.75" thickBot="1">
      <c r="A161" s="237"/>
      <c r="B161" s="228"/>
      <c r="C161" s="239"/>
      <c r="D161" s="231"/>
      <c r="E161" s="231"/>
      <c r="F161" s="228"/>
      <c r="G161" s="37" t="s">
        <v>17</v>
      </c>
      <c r="H161" s="27"/>
      <c r="I161" s="28"/>
      <c r="J161" s="28"/>
      <c r="K161" s="29"/>
      <c r="L161" s="30"/>
      <c r="M161" s="31">
        <v>0</v>
      </c>
      <c r="N161" s="32">
        <f>(I161+J161+L161+K161-MAX(I161:L161)-MIN(I161:L161))/2</f>
        <v>0</v>
      </c>
      <c r="O161" s="33">
        <f>N161*2-M161</f>
        <v>0</v>
      </c>
      <c r="P161" s="34"/>
      <c r="Q161" s="53">
        <f>P161/100</f>
        <v>0</v>
      </c>
      <c r="R161" s="27"/>
      <c r="S161" s="28"/>
      <c r="T161" s="28"/>
      <c r="U161" s="29"/>
      <c r="V161" s="35"/>
      <c r="W161" s="32">
        <f>(S161+U161+T161+V161-MAX(S161:V161)-MIN(S161:V161))/2</f>
        <v>0</v>
      </c>
      <c r="X161" s="33">
        <v>0</v>
      </c>
      <c r="Y161" s="36">
        <f>SUM(W161,O161,Q161)-X161</f>
        <v>0</v>
      </c>
      <c r="Z161" s="234"/>
    </row>
    <row r="162" spans="1:26" s="25" customFormat="1" ht="22.5" thickBot="1">
      <c r="A162" s="237"/>
      <c r="B162" s="229"/>
      <c r="C162" s="239" t="s">
        <v>288</v>
      </c>
      <c r="D162" s="231">
        <v>2008</v>
      </c>
      <c r="E162" s="231" t="s">
        <v>59</v>
      </c>
      <c r="F162" s="228"/>
      <c r="G162" s="38" t="s">
        <v>45</v>
      </c>
      <c r="H162" s="39">
        <v>8.6</v>
      </c>
      <c r="I162" s="40">
        <v>8.6</v>
      </c>
      <c r="J162" s="40">
        <v>8.9</v>
      </c>
      <c r="K162" s="41">
        <v>8.1</v>
      </c>
      <c r="L162" s="42">
        <v>8.1</v>
      </c>
      <c r="M162" s="43">
        <v>0</v>
      </c>
      <c r="N162" s="32">
        <f>(I162+J162+L162+K162-MAX(I162:L162)-MIN(I162:L162))/2</f>
        <v>8.3500000000000014</v>
      </c>
      <c r="O162" s="33">
        <f>N162*2-M162</f>
        <v>16.700000000000003</v>
      </c>
      <c r="P162" s="44">
        <v>11</v>
      </c>
      <c r="Q162" s="53">
        <f>P162/100</f>
        <v>0.11</v>
      </c>
      <c r="R162" s="39">
        <v>7.4</v>
      </c>
      <c r="S162" s="40">
        <v>7.5</v>
      </c>
      <c r="T162" s="40">
        <v>7.4</v>
      </c>
      <c r="U162" s="41">
        <v>7.5</v>
      </c>
      <c r="V162" s="45">
        <v>7.4</v>
      </c>
      <c r="W162" s="32">
        <f>(S162+U162+T162+V162-MAX(S162:V162)-MIN(S162:V162))/2</f>
        <v>7.4499999999999984</v>
      </c>
      <c r="X162" s="46">
        <v>2.2000000000000002</v>
      </c>
      <c r="Y162" s="36">
        <f>SUM(W162,O162,Q162)-X162</f>
        <v>22.060000000000002</v>
      </c>
      <c r="Z162" s="235"/>
    </row>
    <row r="163" spans="1:26" s="25" customFormat="1" ht="15.75" thickBot="1">
      <c r="A163" s="238"/>
      <c r="B163" s="230"/>
      <c r="C163" s="240"/>
      <c r="D163" s="232"/>
      <c r="E163" s="250"/>
      <c r="F163" s="263"/>
      <c r="G163" s="241" t="s">
        <v>43</v>
      </c>
      <c r="H163" s="242"/>
      <c r="I163" s="242"/>
      <c r="J163" s="242"/>
      <c r="K163" s="242"/>
      <c r="L163" s="242"/>
      <c r="M163" s="243"/>
      <c r="N163" s="47">
        <f>SUM(N160:N162)-M160-M161-M162</f>
        <v>8.3500000000000014</v>
      </c>
      <c r="O163" s="55"/>
      <c r="P163" s="244" t="s">
        <v>46</v>
      </c>
      <c r="Q163" s="245"/>
      <c r="R163" s="245"/>
      <c r="S163" s="245"/>
      <c r="T163" s="245"/>
      <c r="U163" s="245"/>
      <c r="V163" s="245"/>
      <c r="W163" s="245"/>
      <c r="X163" s="246"/>
      <c r="Y163" s="49">
        <f>SUM(Y160:Y162)</f>
        <v>22.060000000000002</v>
      </c>
      <c r="Z163" s="53">
        <f>N163</f>
        <v>8.3500000000000014</v>
      </c>
    </row>
    <row r="164" spans="1:26" ht="15.75" thickBot="1">
      <c r="A164" s="236">
        <v>4</v>
      </c>
      <c r="B164" s="227" t="s">
        <v>216</v>
      </c>
      <c r="C164" s="262" t="s">
        <v>222</v>
      </c>
      <c r="D164" s="257">
        <v>2013</v>
      </c>
      <c r="E164" s="257" t="s">
        <v>168</v>
      </c>
      <c r="F164" s="227" t="s">
        <v>217</v>
      </c>
      <c r="G164" s="26" t="s">
        <v>4</v>
      </c>
      <c r="H164" s="27"/>
      <c r="I164" s="28"/>
      <c r="J164" s="28"/>
      <c r="K164" s="29"/>
      <c r="L164" s="30"/>
      <c r="M164" s="31">
        <v>0</v>
      </c>
      <c r="N164" s="32">
        <f>(I164+J164+L164+K164-MAX(I164:L164)-MIN(I164:L164))/2</f>
        <v>0</v>
      </c>
      <c r="O164" s="33">
        <f>N164*2-M164</f>
        <v>0</v>
      </c>
      <c r="P164" s="34"/>
      <c r="Q164" s="53">
        <f>P164/100</f>
        <v>0</v>
      </c>
      <c r="R164" s="27"/>
      <c r="S164" s="28"/>
      <c r="T164" s="28"/>
      <c r="U164" s="29"/>
      <c r="V164" s="35"/>
      <c r="W164" s="32">
        <f>(S164+U164+T164+V164-MAX(S164:V164)-MIN(S164:V164))/2</f>
        <v>0</v>
      </c>
      <c r="X164" s="33">
        <v>0</v>
      </c>
      <c r="Y164" s="53">
        <f>SUM(W164,O164,Q164)-X164</f>
        <v>0</v>
      </c>
      <c r="Z164" s="233" t="str">
        <f>IF(N167&gt;=7.5,"Iюн.","б\р")</f>
        <v>Iюн.</v>
      </c>
    </row>
    <row r="165" spans="1:26" ht="15.75" thickBot="1">
      <c r="A165" s="237"/>
      <c r="B165" s="228"/>
      <c r="C165" s="239"/>
      <c r="D165" s="231"/>
      <c r="E165" s="231"/>
      <c r="F165" s="231"/>
      <c r="G165" s="37" t="s">
        <v>17</v>
      </c>
      <c r="H165" s="27"/>
      <c r="I165" s="28"/>
      <c r="J165" s="28"/>
      <c r="K165" s="29"/>
      <c r="L165" s="30"/>
      <c r="M165" s="31">
        <v>0</v>
      </c>
      <c r="N165" s="32">
        <f>(I165+J165+L165+K165-MAX(I165:L165)-MIN(I165:L165))/2</f>
        <v>0</v>
      </c>
      <c r="O165" s="33">
        <f>N165*2-M165</f>
        <v>0</v>
      </c>
      <c r="P165" s="34"/>
      <c r="Q165" s="53">
        <f>P165/100</f>
        <v>0</v>
      </c>
      <c r="R165" s="27"/>
      <c r="S165" s="28"/>
      <c r="T165" s="28"/>
      <c r="U165" s="29"/>
      <c r="V165" s="35"/>
      <c r="W165" s="32">
        <f>(S165+U165+T165+V165-MAX(S165:V165)-MIN(S165:V165))/2</f>
        <v>0</v>
      </c>
      <c r="X165" s="33">
        <v>0</v>
      </c>
      <c r="Y165" s="36">
        <f>SUM(W165,O165,Q165)-X165</f>
        <v>0</v>
      </c>
      <c r="Z165" s="234"/>
    </row>
    <row r="166" spans="1:26" ht="22.5" thickBot="1">
      <c r="A166" s="237"/>
      <c r="B166" s="229"/>
      <c r="C166" s="239" t="s">
        <v>223</v>
      </c>
      <c r="D166" s="231">
        <v>2012</v>
      </c>
      <c r="E166" s="231" t="s">
        <v>168</v>
      </c>
      <c r="F166" s="231"/>
      <c r="G166" s="38" t="s">
        <v>45</v>
      </c>
      <c r="H166" s="27">
        <v>7.7</v>
      </c>
      <c r="I166" s="28">
        <v>7.7</v>
      </c>
      <c r="J166" s="28">
        <v>7.4</v>
      </c>
      <c r="K166" s="29">
        <v>8.4</v>
      </c>
      <c r="L166" s="30">
        <v>7.1</v>
      </c>
      <c r="M166" s="31">
        <v>0</v>
      </c>
      <c r="N166" s="32">
        <f>(I166+J166+L166+K166-MAX(I166:L166)-MIN(I166:L166))/2</f>
        <v>7.5500000000000016</v>
      </c>
      <c r="O166" s="33">
        <f>N166*2-M166</f>
        <v>15.100000000000003</v>
      </c>
      <c r="P166" s="34">
        <v>17</v>
      </c>
      <c r="Q166" s="53">
        <f>P166/100</f>
        <v>0.17</v>
      </c>
      <c r="R166" s="27">
        <v>6.5</v>
      </c>
      <c r="S166" s="28">
        <v>7</v>
      </c>
      <c r="T166" s="28">
        <v>6.5</v>
      </c>
      <c r="U166" s="29">
        <v>7</v>
      </c>
      <c r="V166" s="35">
        <v>6.5</v>
      </c>
      <c r="W166" s="32">
        <f>(S166+U166+T166+V166-MAX(S166:V166)-MIN(S166:V166))/2</f>
        <v>6.75</v>
      </c>
      <c r="X166" s="33">
        <v>0.3</v>
      </c>
      <c r="Y166" s="53">
        <f>SUM(W166,O166,Q166)-X166</f>
        <v>21.720000000000002</v>
      </c>
      <c r="Z166" s="235"/>
    </row>
    <row r="167" spans="1:26" ht="15.75" thickBot="1">
      <c r="A167" s="238"/>
      <c r="B167" s="230"/>
      <c r="C167" s="240"/>
      <c r="D167" s="232"/>
      <c r="E167" s="232"/>
      <c r="F167" s="232"/>
      <c r="G167" s="241" t="s">
        <v>43</v>
      </c>
      <c r="H167" s="242"/>
      <c r="I167" s="242"/>
      <c r="J167" s="242"/>
      <c r="K167" s="242"/>
      <c r="L167" s="242"/>
      <c r="M167" s="243"/>
      <c r="N167" s="47">
        <f>SUM(N164:N166)-M164-M165-M166</f>
        <v>7.5500000000000016</v>
      </c>
      <c r="O167" s="48"/>
      <c r="P167" s="247" t="s">
        <v>46</v>
      </c>
      <c r="Q167" s="248"/>
      <c r="R167" s="248"/>
      <c r="S167" s="248"/>
      <c r="T167" s="248"/>
      <c r="U167" s="248"/>
      <c r="V167" s="248"/>
      <c r="W167" s="248"/>
      <c r="X167" s="249"/>
      <c r="Y167" s="49">
        <f>SUM(Y164:Y166)</f>
        <v>21.720000000000002</v>
      </c>
      <c r="Z167" s="50">
        <f>N167</f>
        <v>7.5500000000000016</v>
      </c>
    </row>
    <row r="168" spans="1:26" ht="15.75" thickBot="1">
      <c r="A168" s="236">
        <v>5</v>
      </c>
      <c r="B168" s="227" t="s">
        <v>262</v>
      </c>
      <c r="C168" s="262" t="s">
        <v>296</v>
      </c>
      <c r="D168" s="257">
        <v>2014</v>
      </c>
      <c r="E168" s="257" t="s">
        <v>208</v>
      </c>
      <c r="F168" s="227" t="s">
        <v>263</v>
      </c>
      <c r="G168" s="26" t="s">
        <v>4</v>
      </c>
      <c r="H168" s="27"/>
      <c r="I168" s="28"/>
      <c r="J168" s="28"/>
      <c r="K168" s="29"/>
      <c r="L168" s="30"/>
      <c r="M168" s="31">
        <v>0</v>
      </c>
      <c r="N168" s="32">
        <f>(I168+J168+L168+K168-MAX(I168:L168)-MIN(I168:L168))/2</f>
        <v>0</v>
      </c>
      <c r="O168" s="33">
        <f>N168*2-M168</f>
        <v>0</v>
      </c>
      <c r="P168" s="34"/>
      <c r="Q168" s="53">
        <f>P168/100</f>
        <v>0</v>
      </c>
      <c r="R168" s="27"/>
      <c r="S168" s="28"/>
      <c r="T168" s="28"/>
      <c r="U168" s="29"/>
      <c r="V168" s="35"/>
      <c r="W168" s="32">
        <f>(S168+U168+T168+V168-MAX(S168:V168)-MIN(S168:V168))/2</f>
        <v>0</v>
      </c>
      <c r="X168" s="33">
        <v>0</v>
      </c>
      <c r="Y168" s="53">
        <f>SUM(W168,O168,Q168)-X168</f>
        <v>0</v>
      </c>
      <c r="Z168" s="233" t="str">
        <f>IF(N171&gt;=7.5,"Iюн.","б\р")</f>
        <v>Iюн.</v>
      </c>
    </row>
    <row r="169" spans="1:26" ht="15.75" thickBot="1">
      <c r="A169" s="237"/>
      <c r="B169" s="228"/>
      <c r="C169" s="239"/>
      <c r="D169" s="231"/>
      <c r="E169" s="231"/>
      <c r="F169" s="228"/>
      <c r="G169" s="37" t="s">
        <v>17</v>
      </c>
      <c r="H169" s="27"/>
      <c r="I169" s="28"/>
      <c r="J169" s="28"/>
      <c r="K169" s="29"/>
      <c r="L169" s="30"/>
      <c r="M169" s="31">
        <v>0</v>
      </c>
      <c r="N169" s="32">
        <f>(I169+J169+L169+K169-MAX(I169:L169)-MIN(I169:L169))/2</f>
        <v>0</v>
      </c>
      <c r="O169" s="33">
        <f>N169*2-M169</f>
        <v>0</v>
      </c>
      <c r="P169" s="34"/>
      <c r="Q169" s="53">
        <f>P169/100</f>
        <v>0</v>
      </c>
      <c r="R169" s="27"/>
      <c r="S169" s="28"/>
      <c r="T169" s="28"/>
      <c r="U169" s="29"/>
      <c r="V169" s="35"/>
      <c r="W169" s="32">
        <f>(S169+U169+T169+V169-MAX(S169:V169)-MIN(S169:V169))/2</f>
        <v>0</v>
      </c>
      <c r="X169" s="33">
        <v>0</v>
      </c>
      <c r="Y169" s="36">
        <f>SUM(W169,O169,Q169)-X169</f>
        <v>0</v>
      </c>
      <c r="Z169" s="234"/>
    </row>
    <row r="170" spans="1:26" ht="22.5" thickBot="1">
      <c r="A170" s="237"/>
      <c r="B170" s="229"/>
      <c r="C170" s="239" t="s">
        <v>297</v>
      </c>
      <c r="D170" s="231">
        <v>2009</v>
      </c>
      <c r="E170" s="231" t="s">
        <v>208</v>
      </c>
      <c r="F170" s="228"/>
      <c r="G170" s="38" t="s">
        <v>45</v>
      </c>
      <c r="H170" s="39">
        <v>7.6</v>
      </c>
      <c r="I170" s="40">
        <v>7.6</v>
      </c>
      <c r="J170" s="40">
        <v>8</v>
      </c>
      <c r="K170" s="41">
        <v>7.4</v>
      </c>
      <c r="L170" s="42">
        <v>7.1</v>
      </c>
      <c r="M170" s="43">
        <v>0</v>
      </c>
      <c r="N170" s="32">
        <f>(I170+J170+L170+K170-MAX(I170:L170)-MIN(I170:L170))/2</f>
        <v>7.5000000000000009</v>
      </c>
      <c r="O170" s="33">
        <f>N170*2-M170</f>
        <v>15.000000000000002</v>
      </c>
      <c r="P170" s="44">
        <v>13</v>
      </c>
      <c r="Q170" s="53">
        <f>P170/100</f>
        <v>0.13</v>
      </c>
      <c r="R170" s="39">
        <v>7</v>
      </c>
      <c r="S170" s="40">
        <v>7.2</v>
      </c>
      <c r="T170" s="40">
        <v>7</v>
      </c>
      <c r="U170" s="41">
        <v>7.2</v>
      </c>
      <c r="V170" s="45">
        <v>7</v>
      </c>
      <c r="W170" s="32">
        <f>(S170+U170+T170+V170-MAX(S170:V170)-MIN(S170:V170))/2</f>
        <v>7.1</v>
      </c>
      <c r="X170" s="46">
        <v>1</v>
      </c>
      <c r="Y170" s="36">
        <f>SUM(W170,O170,Q170)-X170</f>
        <v>21.23</v>
      </c>
      <c r="Z170" s="235"/>
    </row>
    <row r="171" spans="1:26" ht="15.75" thickBot="1">
      <c r="A171" s="238"/>
      <c r="B171" s="230"/>
      <c r="C171" s="240"/>
      <c r="D171" s="232"/>
      <c r="E171" s="250"/>
      <c r="F171" s="263"/>
      <c r="G171" s="241" t="s">
        <v>43</v>
      </c>
      <c r="H171" s="242"/>
      <c r="I171" s="242"/>
      <c r="J171" s="242"/>
      <c r="K171" s="242"/>
      <c r="L171" s="242"/>
      <c r="M171" s="243"/>
      <c r="N171" s="47">
        <f>SUM(N168:N170)-M168-M169-M170</f>
        <v>7.5000000000000009</v>
      </c>
      <c r="O171" s="55"/>
      <c r="P171" s="244" t="s">
        <v>46</v>
      </c>
      <c r="Q171" s="245"/>
      <c r="R171" s="245"/>
      <c r="S171" s="245"/>
      <c r="T171" s="245"/>
      <c r="U171" s="245"/>
      <c r="V171" s="245"/>
      <c r="W171" s="245"/>
      <c r="X171" s="246"/>
      <c r="Y171" s="49">
        <f>SUM(Y168:Y170)</f>
        <v>21.23</v>
      </c>
      <c r="Z171" s="53">
        <f>N171</f>
        <v>7.5000000000000009</v>
      </c>
    </row>
    <row r="172" spans="1:26" ht="15.75" thickBot="1">
      <c r="A172" s="236">
        <v>6</v>
      </c>
      <c r="B172" s="227" t="s">
        <v>236</v>
      </c>
      <c r="C172" s="262" t="s">
        <v>260</v>
      </c>
      <c r="D172" s="257">
        <v>2016</v>
      </c>
      <c r="E172" s="257" t="s">
        <v>208</v>
      </c>
      <c r="F172" s="227" t="s">
        <v>237</v>
      </c>
      <c r="G172" s="26" t="s">
        <v>4</v>
      </c>
      <c r="H172" s="27"/>
      <c r="I172" s="28"/>
      <c r="J172" s="28"/>
      <c r="K172" s="29"/>
      <c r="L172" s="30"/>
      <c r="M172" s="31">
        <v>0</v>
      </c>
      <c r="N172" s="32">
        <f>(I172+J172+L172+K172-MAX(I172:L172)-MIN(I172:L172))/2</f>
        <v>0</v>
      </c>
      <c r="O172" s="33">
        <f>N172*2-M172</f>
        <v>0</v>
      </c>
      <c r="P172" s="34"/>
      <c r="Q172" s="53">
        <f>P172/100</f>
        <v>0</v>
      </c>
      <c r="R172" s="27"/>
      <c r="S172" s="28"/>
      <c r="T172" s="28"/>
      <c r="U172" s="29"/>
      <c r="V172" s="35"/>
      <c r="W172" s="32">
        <f>(S172+U172+T172+V172-MAX(S172:V172)-MIN(S172:V172))/2</f>
        <v>0</v>
      </c>
      <c r="X172" s="33">
        <v>0</v>
      </c>
      <c r="Y172" s="53">
        <f>SUM(W172,O172,Q172)-X172</f>
        <v>0</v>
      </c>
      <c r="Z172" s="233" t="str">
        <f>IF(N175&gt;=7.5,"Iюн.","б\р")</f>
        <v>б\р</v>
      </c>
    </row>
    <row r="173" spans="1:26" ht="15.75" thickBot="1">
      <c r="A173" s="237"/>
      <c r="B173" s="228"/>
      <c r="C173" s="239"/>
      <c r="D173" s="231"/>
      <c r="E173" s="231"/>
      <c r="F173" s="231"/>
      <c r="G173" s="37" t="s">
        <v>17</v>
      </c>
      <c r="H173" s="27"/>
      <c r="I173" s="28"/>
      <c r="J173" s="28"/>
      <c r="K173" s="29"/>
      <c r="L173" s="30"/>
      <c r="M173" s="31">
        <v>0</v>
      </c>
      <c r="N173" s="32">
        <f>(I173+J173+L173+K173-MAX(I173:L173)-MIN(I173:L173))/2</f>
        <v>0</v>
      </c>
      <c r="O173" s="33">
        <f>N173*2-M173</f>
        <v>0</v>
      </c>
      <c r="P173" s="34"/>
      <c r="Q173" s="53">
        <f>P173/100</f>
        <v>0</v>
      </c>
      <c r="R173" s="27"/>
      <c r="S173" s="28"/>
      <c r="T173" s="28"/>
      <c r="U173" s="29"/>
      <c r="V173" s="35"/>
      <c r="W173" s="32">
        <f>(S173+U173+T173+V173-MAX(S173:V173)-MIN(S173:V173))/2</f>
        <v>0</v>
      </c>
      <c r="X173" s="33">
        <v>0</v>
      </c>
      <c r="Y173" s="36">
        <f>SUM(W173,O173,Q173)-X173</f>
        <v>0</v>
      </c>
      <c r="Z173" s="234"/>
    </row>
    <row r="174" spans="1:26" ht="22.5" thickBot="1">
      <c r="A174" s="237"/>
      <c r="B174" s="229"/>
      <c r="C174" s="239" t="s">
        <v>261</v>
      </c>
      <c r="D174" s="231">
        <v>2010</v>
      </c>
      <c r="E174" s="231" t="s">
        <v>208</v>
      </c>
      <c r="F174" s="231"/>
      <c r="G174" s="38" t="s">
        <v>45</v>
      </c>
      <c r="H174" s="39">
        <v>6.4</v>
      </c>
      <c r="I174" s="40">
        <v>6.4</v>
      </c>
      <c r="J174" s="40">
        <v>6.3</v>
      </c>
      <c r="K174" s="41">
        <v>7.6</v>
      </c>
      <c r="L174" s="42">
        <v>7.1</v>
      </c>
      <c r="M174" s="43">
        <v>0</v>
      </c>
      <c r="N174" s="32">
        <f>(I174+J174+L174+K174-MAX(I174:L174)-MIN(I174:L174))/2</f>
        <v>6.7499999999999982</v>
      </c>
      <c r="O174" s="33">
        <f>N174*2-M174</f>
        <v>13.499999999999996</v>
      </c>
      <c r="P174" s="44">
        <v>17</v>
      </c>
      <c r="Q174" s="53">
        <f>P174/100</f>
        <v>0.17</v>
      </c>
      <c r="R174" s="39">
        <v>6.7</v>
      </c>
      <c r="S174" s="40">
        <v>6.5</v>
      </c>
      <c r="T174" s="40">
        <v>6.7</v>
      </c>
      <c r="U174" s="41">
        <v>6.5</v>
      </c>
      <c r="V174" s="45">
        <v>6.7</v>
      </c>
      <c r="W174" s="32">
        <f>(S174+U174+T174+V174-MAX(S174:V174)-MIN(S174:V174))/2</f>
        <v>6.6</v>
      </c>
      <c r="X174" s="46">
        <v>0.9</v>
      </c>
      <c r="Y174" s="36">
        <f>SUM(W174,O174,Q174)-X174</f>
        <v>19.369999999999997</v>
      </c>
      <c r="Z174" s="235"/>
    </row>
    <row r="175" spans="1:26" ht="15.75" thickBot="1">
      <c r="A175" s="238"/>
      <c r="B175" s="230"/>
      <c r="C175" s="240"/>
      <c r="D175" s="232"/>
      <c r="E175" s="232"/>
      <c r="F175" s="232"/>
      <c r="G175" s="241" t="s">
        <v>43</v>
      </c>
      <c r="H175" s="242"/>
      <c r="I175" s="242"/>
      <c r="J175" s="242"/>
      <c r="K175" s="242"/>
      <c r="L175" s="242"/>
      <c r="M175" s="243"/>
      <c r="N175" s="47">
        <f>SUM(N172:N174)-M172-M173-M174</f>
        <v>6.7499999999999982</v>
      </c>
      <c r="O175" s="55"/>
      <c r="P175" s="244" t="s">
        <v>46</v>
      </c>
      <c r="Q175" s="245"/>
      <c r="R175" s="245"/>
      <c r="S175" s="245"/>
      <c r="T175" s="245"/>
      <c r="U175" s="245"/>
      <c r="V175" s="245"/>
      <c r="W175" s="245"/>
      <c r="X175" s="246"/>
      <c r="Y175" s="49">
        <f>SUM(Y172:Y174)</f>
        <v>19.369999999999997</v>
      </c>
      <c r="Z175" s="53">
        <f>N175</f>
        <v>6.7499999999999982</v>
      </c>
    </row>
    <row r="176" spans="1:26" s="25" customFormat="1"/>
    <row r="177" spans="1:22">
      <c r="A177" s="62"/>
      <c r="B177" s="156" t="s">
        <v>48</v>
      </c>
      <c r="C177" s="156"/>
      <c r="D177" s="156"/>
      <c r="E177" s="156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4"/>
      <c r="Q177" s="63"/>
      <c r="R177" s="65" t="s">
        <v>70</v>
      </c>
      <c r="S177" s="65"/>
      <c r="T177" s="74"/>
      <c r="U177" s="67"/>
      <c r="V177" s="68"/>
    </row>
    <row r="178" spans="1:22">
      <c r="A178" s="62"/>
      <c r="B178" s="156" t="s">
        <v>26</v>
      </c>
      <c r="C178" s="63"/>
      <c r="D178" s="63"/>
      <c r="E178" s="64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4"/>
      <c r="Q178" s="63"/>
      <c r="R178" s="65" t="s">
        <v>71</v>
      </c>
      <c r="S178" s="65"/>
      <c r="T178" s="74"/>
      <c r="U178" s="70"/>
      <c r="V178" s="70"/>
    </row>
    <row r="179" spans="1:22">
      <c r="A179" s="62"/>
      <c r="B179" s="155" t="s">
        <v>13</v>
      </c>
      <c r="C179" s="155"/>
      <c r="D179" s="155"/>
      <c r="E179" s="155"/>
      <c r="F179" s="155"/>
      <c r="G179" s="155"/>
      <c r="H179" s="63"/>
      <c r="I179" s="63"/>
      <c r="J179" s="63"/>
      <c r="K179" s="64"/>
      <c r="L179" s="63"/>
      <c r="M179" s="63"/>
      <c r="N179" s="63"/>
      <c r="O179" s="63"/>
      <c r="P179" s="63"/>
      <c r="Q179" s="63"/>
      <c r="R179" s="65" t="s">
        <v>72</v>
      </c>
      <c r="S179" s="65"/>
      <c r="T179" s="74"/>
      <c r="U179" s="70"/>
      <c r="V179" s="70"/>
    </row>
    <row r="180" spans="1:22">
      <c r="A180" s="62"/>
      <c r="B180" s="156" t="s">
        <v>26</v>
      </c>
      <c r="C180" s="156"/>
      <c r="D180" s="156"/>
      <c r="E180" s="63"/>
      <c r="F180" s="63"/>
      <c r="G180" s="63"/>
      <c r="H180" s="71"/>
      <c r="I180" s="63"/>
      <c r="J180" s="63"/>
      <c r="K180" s="64"/>
      <c r="L180" s="63"/>
      <c r="M180" s="63"/>
      <c r="N180" s="63"/>
      <c r="O180" s="63"/>
      <c r="P180" s="63"/>
      <c r="Q180" s="63"/>
      <c r="R180" s="65" t="s">
        <v>73</v>
      </c>
      <c r="S180" s="65"/>
      <c r="T180" s="74"/>
      <c r="U180" s="70"/>
      <c r="V180" s="70"/>
    </row>
    <row r="181" spans="1:22">
      <c r="A181" s="62"/>
      <c r="B181" s="155"/>
      <c r="C181" s="155"/>
      <c r="D181" s="155"/>
      <c r="E181" s="155"/>
      <c r="F181" s="155"/>
      <c r="G181" s="155"/>
      <c r="H181" s="72"/>
      <c r="I181" s="73"/>
      <c r="J181" s="73"/>
      <c r="K181" s="73"/>
      <c r="L181" s="73"/>
      <c r="M181" s="73"/>
      <c r="N181" s="73"/>
      <c r="O181" s="73"/>
      <c r="P181" s="63"/>
      <c r="Q181" s="63"/>
      <c r="R181" s="65"/>
      <c r="S181" s="65"/>
      <c r="T181" s="74"/>
      <c r="U181" s="70"/>
      <c r="V181" s="70"/>
    </row>
  </sheetData>
  <mergeCells count="459">
    <mergeCell ref="H6:L6"/>
    <mergeCell ref="M6:M7"/>
    <mergeCell ref="N6:N7"/>
    <mergeCell ref="O6:O7"/>
    <mergeCell ref="W6:W7"/>
    <mergeCell ref="P32:X32"/>
    <mergeCell ref="C29:C30"/>
    <mergeCell ref="E40:E41"/>
    <mergeCell ref="X6:X7"/>
    <mergeCell ref="F6:F7"/>
    <mergeCell ref="G6:G7"/>
    <mergeCell ref="P6:P7"/>
    <mergeCell ref="Q6:Q7"/>
    <mergeCell ref="R6:V6"/>
    <mergeCell ref="C35:C36"/>
    <mergeCell ref="D35:D36"/>
    <mergeCell ref="E35:E36"/>
    <mergeCell ref="G36:M36"/>
    <mergeCell ref="P36:X36"/>
    <mergeCell ref="E10:E11"/>
    <mergeCell ref="C18:C19"/>
    <mergeCell ref="D18:D19"/>
    <mergeCell ref="F16:F19"/>
    <mergeCell ref="C27:C28"/>
    <mergeCell ref="A16:A19"/>
    <mergeCell ref="E12:E13"/>
    <mergeCell ref="F12:F15"/>
    <mergeCell ref="B8:B11"/>
    <mergeCell ref="E18:E19"/>
    <mergeCell ref="C8:C9"/>
    <mergeCell ref="G15:M15"/>
    <mergeCell ref="Z29:Z31"/>
    <mergeCell ref="F8:F11"/>
    <mergeCell ref="P11:X11"/>
    <mergeCell ref="G11:M11"/>
    <mergeCell ref="B16:B19"/>
    <mergeCell ref="C16:C17"/>
    <mergeCell ref="D16:D17"/>
    <mergeCell ref="E16:E17"/>
    <mergeCell ref="P15:X15"/>
    <mergeCell ref="D10:D11"/>
    <mergeCell ref="C31:C32"/>
    <mergeCell ref="E29:E30"/>
    <mergeCell ref="Z16:Z18"/>
    <mergeCell ref="G19:M19"/>
    <mergeCell ref="D29:D30"/>
    <mergeCell ref="E31:E32"/>
    <mergeCell ref="Z8:Z10"/>
    <mergeCell ref="A8:A11"/>
    <mergeCell ref="C10:C11"/>
    <mergeCell ref="Z38:Z40"/>
    <mergeCell ref="G41:M41"/>
    <mergeCell ref="P41:X41"/>
    <mergeCell ref="A38:A41"/>
    <mergeCell ref="A29:A32"/>
    <mergeCell ref="G32:M32"/>
    <mergeCell ref="D31:D32"/>
    <mergeCell ref="F29:F32"/>
    <mergeCell ref="A37:Z37"/>
    <mergeCell ref="Z25:Z27"/>
    <mergeCell ref="D27:D28"/>
    <mergeCell ref="E27:E28"/>
    <mergeCell ref="G28:M28"/>
    <mergeCell ref="P28:X28"/>
    <mergeCell ref="A33:A36"/>
    <mergeCell ref="B33:B36"/>
    <mergeCell ref="C33:C34"/>
    <mergeCell ref="D33:D34"/>
    <mergeCell ref="E33:E34"/>
    <mergeCell ref="F33:F36"/>
    <mergeCell ref="Z33:Z35"/>
    <mergeCell ref="G23:M23"/>
    <mergeCell ref="C14:C15"/>
    <mergeCell ref="D14:D15"/>
    <mergeCell ref="G45:M45"/>
    <mergeCell ref="A1:Z1"/>
    <mergeCell ref="A24:Z24"/>
    <mergeCell ref="A12:A15"/>
    <mergeCell ref="B12:B15"/>
    <mergeCell ref="E14:E15"/>
    <mergeCell ref="P19:X19"/>
    <mergeCell ref="D12:D13"/>
    <mergeCell ref="Y6:Y7"/>
    <mergeCell ref="Z6:Z7"/>
    <mergeCell ref="Z12:Z14"/>
    <mergeCell ref="D8:D9"/>
    <mergeCell ref="E8:E9"/>
    <mergeCell ref="Z20:Z22"/>
    <mergeCell ref="P23:X23"/>
    <mergeCell ref="C3:E3"/>
    <mergeCell ref="A5:Z5"/>
    <mergeCell ref="A6:A7"/>
    <mergeCell ref="C6:C7"/>
    <mergeCell ref="D6:D7"/>
    <mergeCell ref="E6:E7"/>
    <mergeCell ref="C12:C13"/>
    <mergeCell ref="F25:F28"/>
    <mergeCell ref="A67:A70"/>
    <mergeCell ref="B67:B70"/>
    <mergeCell ref="F67:F70"/>
    <mergeCell ref="C42:C43"/>
    <mergeCell ref="E47:E48"/>
    <mergeCell ref="F38:F41"/>
    <mergeCell ref="F75:F78"/>
    <mergeCell ref="D20:D21"/>
    <mergeCell ref="E20:E21"/>
    <mergeCell ref="F20:F23"/>
    <mergeCell ref="C22:C23"/>
    <mergeCell ref="D22:D23"/>
    <mergeCell ref="E22:E23"/>
    <mergeCell ref="A20:A23"/>
    <mergeCell ref="B20:B23"/>
    <mergeCell ref="C20:C21"/>
    <mergeCell ref="D75:D76"/>
    <mergeCell ref="E75:E76"/>
    <mergeCell ref="B29:B32"/>
    <mergeCell ref="B38:B41"/>
    <mergeCell ref="C38:C39"/>
    <mergeCell ref="D38:D39"/>
    <mergeCell ref="E38:E39"/>
    <mergeCell ref="C40:C41"/>
    <mergeCell ref="D40:D41"/>
    <mergeCell ref="C67:C68"/>
    <mergeCell ref="D67:D68"/>
    <mergeCell ref="E67:E68"/>
    <mergeCell ref="B75:B78"/>
    <mergeCell ref="C77:C78"/>
    <mergeCell ref="D77:D78"/>
    <mergeCell ref="E77:E78"/>
    <mergeCell ref="A46:Y46"/>
    <mergeCell ref="G50:M50"/>
    <mergeCell ref="A47:A50"/>
    <mergeCell ref="C49:C50"/>
    <mergeCell ref="D49:D50"/>
    <mergeCell ref="E49:E50"/>
    <mergeCell ref="F47:F50"/>
    <mergeCell ref="P74:X74"/>
    <mergeCell ref="G78:M78"/>
    <mergeCell ref="G74:M74"/>
    <mergeCell ref="A71:A74"/>
    <mergeCell ref="B71:B74"/>
    <mergeCell ref="F71:F74"/>
    <mergeCell ref="C73:C74"/>
    <mergeCell ref="D73:D74"/>
    <mergeCell ref="A25:A28"/>
    <mergeCell ref="B25:B28"/>
    <mergeCell ref="C25:C26"/>
    <mergeCell ref="D25:D26"/>
    <mergeCell ref="E25:E26"/>
    <mergeCell ref="Z67:Z69"/>
    <mergeCell ref="P70:X70"/>
    <mergeCell ref="Z75:Z77"/>
    <mergeCell ref="P78:X78"/>
    <mergeCell ref="Z42:Z44"/>
    <mergeCell ref="P45:X45"/>
    <mergeCell ref="Z47:Z49"/>
    <mergeCell ref="A56:Z56"/>
    <mergeCell ref="C58:E58"/>
    <mergeCell ref="D61:D62"/>
    <mergeCell ref="E61:E62"/>
    <mergeCell ref="F61:F62"/>
    <mergeCell ref="A60:Z60"/>
    <mergeCell ref="A61:A62"/>
    <mergeCell ref="C61:C62"/>
    <mergeCell ref="C54:H54"/>
    <mergeCell ref="C52:F52"/>
    <mergeCell ref="B47:B50"/>
    <mergeCell ref="P50:X50"/>
    <mergeCell ref="N61:N62"/>
    <mergeCell ref="O61:O62"/>
    <mergeCell ref="P61:P62"/>
    <mergeCell ref="Q61:Q62"/>
    <mergeCell ref="X61:X62"/>
    <mergeCell ref="Y61:Y62"/>
    <mergeCell ref="Z61:Z62"/>
    <mergeCell ref="G70:M70"/>
    <mergeCell ref="G61:G62"/>
    <mergeCell ref="H61:L61"/>
    <mergeCell ref="M61:M62"/>
    <mergeCell ref="W61:W62"/>
    <mergeCell ref="R61:V61"/>
    <mergeCell ref="D42:D43"/>
    <mergeCell ref="E42:E43"/>
    <mergeCell ref="C47:C48"/>
    <mergeCell ref="D47:D48"/>
    <mergeCell ref="A42:A45"/>
    <mergeCell ref="B42:B45"/>
    <mergeCell ref="F42:F45"/>
    <mergeCell ref="C44:C45"/>
    <mergeCell ref="D44:D45"/>
    <mergeCell ref="E44:E45"/>
    <mergeCell ref="A79:Z79"/>
    <mergeCell ref="A63:A66"/>
    <mergeCell ref="B63:B66"/>
    <mergeCell ref="C63:C64"/>
    <mergeCell ref="D63:D64"/>
    <mergeCell ref="E63:E64"/>
    <mergeCell ref="F63:F66"/>
    <mergeCell ref="C65:C66"/>
    <mergeCell ref="D65:D66"/>
    <mergeCell ref="E65:E66"/>
    <mergeCell ref="E73:E74"/>
    <mergeCell ref="A75:A78"/>
    <mergeCell ref="C71:C72"/>
    <mergeCell ref="D71:D72"/>
    <mergeCell ref="E71:E72"/>
    <mergeCell ref="C69:C70"/>
    <mergeCell ref="D69:D70"/>
    <mergeCell ref="E69:E70"/>
    <mergeCell ref="C75:C76"/>
    <mergeCell ref="Z71:Z73"/>
    <mergeCell ref="G66:M66"/>
    <mergeCell ref="Z63:Z65"/>
    <mergeCell ref="P66:X66"/>
    <mergeCell ref="A80:A83"/>
    <mergeCell ref="B80:B83"/>
    <mergeCell ref="C80:C81"/>
    <mergeCell ref="D80:D81"/>
    <mergeCell ref="E80:E81"/>
    <mergeCell ref="F80:F83"/>
    <mergeCell ref="Z80:Z82"/>
    <mergeCell ref="C82:C83"/>
    <mergeCell ref="D82:D83"/>
    <mergeCell ref="E82:E83"/>
    <mergeCell ref="G83:M83"/>
    <mergeCell ref="P83:X83"/>
    <mergeCell ref="A90:Z90"/>
    <mergeCell ref="C92:E92"/>
    <mergeCell ref="A94:Z94"/>
    <mergeCell ref="A95:A96"/>
    <mergeCell ref="C95:C96"/>
    <mergeCell ref="D95:D96"/>
    <mergeCell ref="E95:E96"/>
    <mergeCell ref="F95:F96"/>
    <mergeCell ref="G95:G96"/>
    <mergeCell ref="H95:L95"/>
    <mergeCell ref="M95:M96"/>
    <mergeCell ref="N95:N96"/>
    <mergeCell ref="O95:O96"/>
    <mergeCell ref="P95:P96"/>
    <mergeCell ref="Q95:Q96"/>
    <mergeCell ref="R95:V95"/>
    <mergeCell ref="W95:W96"/>
    <mergeCell ref="X95:X96"/>
    <mergeCell ref="Y95:Y96"/>
    <mergeCell ref="Z95:Z96"/>
    <mergeCell ref="A113:A116"/>
    <mergeCell ref="B113:B116"/>
    <mergeCell ref="C113:C114"/>
    <mergeCell ref="D113:D114"/>
    <mergeCell ref="E113:E114"/>
    <mergeCell ref="F113:F116"/>
    <mergeCell ref="Z113:Z115"/>
    <mergeCell ref="C115:C116"/>
    <mergeCell ref="D115:D116"/>
    <mergeCell ref="E115:E116"/>
    <mergeCell ref="G116:M116"/>
    <mergeCell ref="P116:X116"/>
    <mergeCell ref="A105:A108"/>
    <mergeCell ref="B105:B108"/>
    <mergeCell ref="C105:C106"/>
    <mergeCell ref="D105:D106"/>
    <mergeCell ref="E105:E106"/>
    <mergeCell ref="F105:F108"/>
    <mergeCell ref="Z105:Z107"/>
    <mergeCell ref="C107:C108"/>
    <mergeCell ref="D107:D108"/>
    <mergeCell ref="E107:E108"/>
    <mergeCell ref="G108:M108"/>
    <mergeCell ref="P108:X108"/>
    <mergeCell ref="A117:A120"/>
    <mergeCell ref="B117:B120"/>
    <mergeCell ref="C117:C118"/>
    <mergeCell ref="D117:D118"/>
    <mergeCell ref="E117:E118"/>
    <mergeCell ref="F117:F120"/>
    <mergeCell ref="Z117:Z119"/>
    <mergeCell ref="C119:C120"/>
    <mergeCell ref="D119:D120"/>
    <mergeCell ref="E119:E120"/>
    <mergeCell ref="G120:M120"/>
    <mergeCell ref="P120:X120"/>
    <mergeCell ref="P100:X100"/>
    <mergeCell ref="A101:A104"/>
    <mergeCell ref="B101:B104"/>
    <mergeCell ref="C101:C102"/>
    <mergeCell ref="D101:D102"/>
    <mergeCell ref="E101:E102"/>
    <mergeCell ref="F101:F104"/>
    <mergeCell ref="Z101:Z103"/>
    <mergeCell ref="C103:C104"/>
    <mergeCell ref="D103:D104"/>
    <mergeCell ref="E103:E104"/>
    <mergeCell ref="G104:M104"/>
    <mergeCell ref="P104:X104"/>
    <mergeCell ref="A97:A100"/>
    <mergeCell ref="B97:B100"/>
    <mergeCell ref="C97:C98"/>
    <mergeCell ref="D97:D98"/>
    <mergeCell ref="E97:E98"/>
    <mergeCell ref="F97:F100"/>
    <mergeCell ref="Z97:Z99"/>
    <mergeCell ref="C99:C100"/>
    <mergeCell ref="D99:D100"/>
    <mergeCell ref="E99:E100"/>
    <mergeCell ref="G100:M100"/>
    <mergeCell ref="A109:A112"/>
    <mergeCell ref="B109:B112"/>
    <mergeCell ref="C109:C110"/>
    <mergeCell ref="D109:D110"/>
    <mergeCell ref="E109:E110"/>
    <mergeCell ref="F109:F112"/>
    <mergeCell ref="Z109:Z111"/>
    <mergeCell ref="C111:C112"/>
    <mergeCell ref="D111:D112"/>
    <mergeCell ref="E111:E112"/>
    <mergeCell ref="G112:M112"/>
    <mergeCell ref="P112:X112"/>
    <mergeCell ref="R133:V133"/>
    <mergeCell ref="W133:W134"/>
    <mergeCell ref="X133:X134"/>
    <mergeCell ref="F133:F134"/>
    <mergeCell ref="G133:G134"/>
    <mergeCell ref="H133:L133"/>
    <mergeCell ref="M133:M134"/>
    <mergeCell ref="C139:C140"/>
    <mergeCell ref="A129:Z129"/>
    <mergeCell ref="C130:E130"/>
    <mergeCell ref="A132:Z132"/>
    <mergeCell ref="Y133:Y134"/>
    <mergeCell ref="Z133:Z134"/>
    <mergeCell ref="A139:A142"/>
    <mergeCell ref="B139:B142"/>
    <mergeCell ref="F139:F142"/>
    <mergeCell ref="Z139:Z141"/>
    <mergeCell ref="G142:M142"/>
    <mergeCell ref="P142:X142"/>
    <mergeCell ref="C141:C142"/>
    <mergeCell ref="D141:D142"/>
    <mergeCell ref="E141:E142"/>
    <mergeCell ref="C133:C134"/>
    <mergeCell ref="D139:D140"/>
    <mergeCell ref="E145:E146"/>
    <mergeCell ref="C149:C150"/>
    <mergeCell ref="D149:D150"/>
    <mergeCell ref="E149:E150"/>
    <mergeCell ref="A143:A146"/>
    <mergeCell ref="B143:B146"/>
    <mergeCell ref="F143:F146"/>
    <mergeCell ref="Z143:Z145"/>
    <mergeCell ref="G146:M146"/>
    <mergeCell ref="P146:X146"/>
    <mergeCell ref="C143:C144"/>
    <mergeCell ref="E147:E148"/>
    <mergeCell ref="D162:D163"/>
    <mergeCell ref="Z135:Z137"/>
    <mergeCell ref="G138:M138"/>
    <mergeCell ref="P138:X138"/>
    <mergeCell ref="Z152:Z154"/>
    <mergeCell ref="G155:M155"/>
    <mergeCell ref="P155:X155"/>
    <mergeCell ref="A151:Z151"/>
    <mergeCell ref="A152:A155"/>
    <mergeCell ref="B152:B155"/>
    <mergeCell ref="F152:F155"/>
    <mergeCell ref="C152:C153"/>
    <mergeCell ref="D152:D153"/>
    <mergeCell ref="E152:E153"/>
    <mergeCell ref="C154:C155"/>
    <mergeCell ref="D154:D155"/>
    <mergeCell ref="A147:A150"/>
    <mergeCell ref="B147:B150"/>
    <mergeCell ref="F147:F150"/>
    <mergeCell ref="Z147:Z149"/>
    <mergeCell ref="G150:M150"/>
    <mergeCell ref="P150:X150"/>
    <mergeCell ref="C145:C146"/>
    <mergeCell ref="D145:D146"/>
    <mergeCell ref="C172:C173"/>
    <mergeCell ref="D172:D173"/>
    <mergeCell ref="E172:E173"/>
    <mergeCell ref="F172:F175"/>
    <mergeCell ref="A164:A167"/>
    <mergeCell ref="B164:B167"/>
    <mergeCell ref="A156:A159"/>
    <mergeCell ref="Z168:Z170"/>
    <mergeCell ref="G171:M171"/>
    <mergeCell ref="P171:X171"/>
    <mergeCell ref="C164:C165"/>
    <mergeCell ref="D164:D165"/>
    <mergeCell ref="E164:E165"/>
    <mergeCell ref="A168:A171"/>
    <mergeCell ref="B168:B171"/>
    <mergeCell ref="A160:A163"/>
    <mergeCell ref="B160:B163"/>
    <mergeCell ref="C160:C161"/>
    <mergeCell ref="D160:D161"/>
    <mergeCell ref="E160:E161"/>
    <mergeCell ref="F160:F163"/>
    <mergeCell ref="Z160:Z162"/>
    <mergeCell ref="C162:C163"/>
    <mergeCell ref="P163:X163"/>
    <mergeCell ref="C156:C157"/>
    <mergeCell ref="D156:D157"/>
    <mergeCell ref="E156:E157"/>
    <mergeCell ref="F168:F171"/>
    <mergeCell ref="C137:C138"/>
    <mergeCell ref="D137:D138"/>
    <mergeCell ref="E137:E138"/>
    <mergeCell ref="A135:A138"/>
    <mergeCell ref="B135:B138"/>
    <mergeCell ref="F135:F138"/>
    <mergeCell ref="C168:C169"/>
    <mergeCell ref="D168:D169"/>
    <mergeCell ref="E168:E169"/>
    <mergeCell ref="C170:C171"/>
    <mergeCell ref="D170:D171"/>
    <mergeCell ref="E170:E171"/>
    <mergeCell ref="C135:C136"/>
    <mergeCell ref="D135:D136"/>
    <mergeCell ref="E135:E136"/>
    <mergeCell ref="F164:F167"/>
    <mergeCell ref="E154:E155"/>
    <mergeCell ref="C147:C148"/>
    <mergeCell ref="D147:D148"/>
    <mergeCell ref="E139:E140"/>
    <mergeCell ref="A133:A134"/>
    <mergeCell ref="P133:P134"/>
    <mergeCell ref="Q133:Q134"/>
    <mergeCell ref="D143:D144"/>
    <mergeCell ref="E143:E144"/>
    <mergeCell ref="N133:N134"/>
    <mergeCell ref="O133:O134"/>
    <mergeCell ref="D133:D134"/>
    <mergeCell ref="E133:E134"/>
    <mergeCell ref="B156:B159"/>
    <mergeCell ref="F156:F159"/>
    <mergeCell ref="Z156:Z158"/>
    <mergeCell ref="E166:E167"/>
    <mergeCell ref="A172:A175"/>
    <mergeCell ref="B172:B175"/>
    <mergeCell ref="Z172:Z174"/>
    <mergeCell ref="C174:C175"/>
    <mergeCell ref="D174:D175"/>
    <mergeCell ref="E174:E175"/>
    <mergeCell ref="G175:M175"/>
    <mergeCell ref="P175:X175"/>
    <mergeCell ref="Z164:Z166"/>
    <mergeCell ref="C166:C167"/>
    <mergeCell ref="D166:D167"/>
    <mergeCell ref="G167:M167"/>
    <mergeCell ref="P167:X167"/>
    <mergeCell ref="C158:C159"/>
    <mergeCell ref="D158:D159"/>
    <mergeCell ref="E158:E159"/>
    <mergeCell ref="G159:M159"/>
    <mergeCell ref="P159:X159"/>
    <mergeCell ref="E162:E163"/>
    <mergeCell ref="G163:M163"/>
  </mergeCells>
  <phoneticPr fontId="26" type="noConversion"/>
  <printOptions horizontalCentered="1"/>
  <pageMargins left="0.39370078740157483" right="0.19685039370078741" top="0.39370078740157483" bottom="0.39370078740157483" header="0.51181102362204722" footer="0.51181102362204722"/>
  <pageSetup paperSize="9" scale="55" orientation="landscape" r:id="rId1"/>
  <headerFooter alignWithMargins="0"/>
  <rowBreaks count="3" manualBreakCount="3">
    <brk id="55" max="25" man="1"/>
    <brk id="89" max="25" man="1"/>
    <brk id="128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91"/>
  <sheetViews>
    <sheetView view="pageBreakPreview" topLeftCell="A67" zoomScale="82" zoomScaleSheetLayoutView="82" workbookViewId="0">
      <selection activeCell="Z34" sqref="Z34:Z36"/>
    </sheetView>
  </sheetViews>
  <sheetFormatPr defaultColWidth="9.140625" defaultRowHeight="15"/>
  <cols>
    <col min="1" max="1" width="4.28515625" style="57" customWidth="1"/>
    <col min="2" max="2" width="18.42578125" style="1" customWidth="1"/>
    <col min="3" max="3" width="27.5703125" style="1" customWidth="1"/>
    <col min="4" max="4" width="6.42578125" style="1" bestFit="1" customWidth="1"/>
    <col min="5" max="5" width="6" style="1" customWidth="1"/>
    <col min="6" max="6" width="18" style="1" customWidth="1"/>
    <col min="7" max="7" width="14.140625" style="1" customWidth="1"/>
    <col min="8" max="12" width="5.7109375" style="1" customWidth="1"/>
    <col min="13" max="13" width="6.28515625" style="1" customWidth="1"/>
    <col min="14" max="14" width="8.42578125" style="1" bestFit="1" customWidth="1"/>
    <col min="15" max="15" width="7.42578125" style="1" customWidth="1"/>
    <col min="16" max="16" width="8.5703125" style="1" customWidth="1"/>
    <col min="17" max="17" width="7.85546875" style="1" customWidth="1"/>
    <col min="18" max="22" width="5" style="1" customWidth="1"/>
    <col min="23" max="23" width="8.7109375" style="1" customWidth="1"/>
    <col min="24" max="24" width="6.7109375" style="1" customWidth="1"/>
    <col min="25" max="25" width="8.85546875" style="1" customWidth="1"/>
    <col min="26" max="26" width="8.28515625" style="1" customWidth="1"/>
    <col min="27" max="16384" width="9.140625" style="1"/>
  </cols>
  <sheetData>
    <row r="1" spans="1:29" s="25" customFormat="1" ht="20.25">
      <c r="A1" s="277" t="s">
        <v>115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9" ht="20.25">
      <c r="A2" s="58"/>
      <c r="B2" s="15"/>
      <c r="C2" s="25"/>
      <c r="D2" s="2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80"/>
      <c r="Q2" s="25"/>
      <c r="R2" s="15"/>
      <c r="S2" s="15"/>
      <c r="T2" s="15"/>
      <c r="U2" s="15"/>
      <c r="V2" s="15"/>
      <c r="W2" s="15"/>
      <c r="X2" s="15"/>
      <c r="Y2" s="15"/>
      <c r="Z2" s="15"/>
    </row>
    <row r="3" spans="1:29" ht="20.25" customHeight="1">
      <c r="A3" s="58"/>
      <c r="B3" s="15"/>
      <c r="C3" s="278" t="s">
        <v>117</v>
      </c>
      <c r="D3" s="278"/>
      <c r="E3" s="278"/>
      <c r="F3" s="15"/>
      <c r="G3" s="15"/>
      <c r="H3" s="15"/>
      <c r="I3" s="15"/>
      <c r="J3" s="15"/>
      <c r="K3" s="15"/>
      <c r="L3" s="15"/>
      <c r="M3" s="15"/>
      <c r="N3" s="15"/>
      <c r="O3" s="15"/>
      <c r="P3" s="75" t="s">
        <v>75</v>
      </c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9" s="25" customFormat="1" ht="20.25" customHeight="1" thickBot="1">
      <c r="A4" s="58"/>
      <c r="C4" s="152"/>
      <c r="D4" s="152"/>
      <c r="E4" s="152"/>
      <c r="F4" s="15"/>
      <c r="G4" s="15"/>
      <c r="H4" s="15"/>
      <c r="I4" s="15"/>
      <c r="J4" s="15"/>
      <c r="K4" s="15"/>
      <c r="L4" s="15"/>
      <c r="M4" s="15"/>
      <c r="N4" s="15"/>
      <c r="O4" s="15"/>
      <c r="P4" s="75" t="s">
        <v>116</v>
      </c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9" ht="25.5" customHeight="1" thickBot="1">
      <c r="A5" s="267" t="s">
        <v>53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9"/>
      <c r="AA5" s="2"/>
      <c r="AB5" s="2"/>
      <c r="AC5" s="2"/>
    </row>
    <row r="6" spans="1:29" ht="15.75" customHeight="1" thickBot="1">
      <c r="A6" s="251" t="s">
        <v>0</v>
      </c>
      <c r="B6" s="5" t="s">
        <v>2</v>
      </c>
      <c r="C6" s="251" t="s">
        <v>1</v>
      </c>
      <c r="D6" s="260" t="s">
        <v>28</v>
      </c>
      <c r="E6" s="255" t="s">
        <v>27</v>
      </c>
      <c r="F6" s="273" t="s">
        <v>16</v>
      </c>
      <c r="G6" s="275" t="s">
        <v>3</v>
      </c>
      <c r="H6" s="282" t="s">
        <v>54</v>
      </c>
      <c r="I6" s="283"/>
      <c r="J6" s="283"/>
      <c r="K6" s="283"/>
      <c r="L6" s="284"/>
      <c r="M6" s="258" t="s">
        <v>32</v>
      </c>
      <c r="N6" s="258" t="s">
        <v>33</v>
      </c>
      <c r="O6" s="258" t="s">
        <v>34</v>
      </c>
      <c r="P6" s="253" t="s">
        <v>25</v>
      </c>
      <c r="Q6" s="255" t="s">
        <v>31</v>
      </c>
      <c r="R6" s="282" t="s">
        <v>44</v>
      </c>
      <c r="S6" s="283" t="s">
        <v>44</v>
      </c>
      <c r="T6" s="283"/>
      <c r="U6" s="283"/>
      <c r="V6" s="284"/>
      <c r="W6" s="258" t="s">
        <v>30</v>
      </c>
      <c r="X6" s="258" t="s">
        <v>29</v>
      </c>
      <c r="Y6" s="258" t="s">
        <v>35</v>
      </c>
      <c r="Z6" s="258" t="s">
        <v>49</v>
      </c>
    </row>
    <row r="7" spans="1:29" ht="15.75" thickBot="1">
      <c r="A7" s="252"/>
      <c r="B7" s="6" t="s">
        <v>15</v>
      </c>
      <c r="C7" s="252"/>
      <c r="D7" s="261"/>
      <c r="E7" s="256"/>
      <c r="F7" s="274"/>
      <c r="G7" s="276"/>
      <c r="H7" s="10" t="s">
        <v>9</v>
      </c>
      <c r="I7" s="11" t="s">
        <v>18</v>
      </c>
      <c r="J7" s="11" t="s">
        <v>19</v>
      </c>
      <c r="K7" s="11" t="s">
        <v>20</v>
      </c>
      <c r="L7" s="11" t="s">
        <v>21</v>
      </c>
      <c r="M7" s="259" t="s">
        <v>11</v>
      </c>
      <c r="N7" s="259" t="s">
        <v>22</v>
      </c>
      <c r="O7" s="259" t="s">
        <v>23</v>
      </c>
      <c r="P7" s="254"/>
      <c r="Q7" s="256" t="s">
        <v>24</v>
      </c>
      <c r="R7" s="10" t="s">
        <v>9</v>
      </c>
      <c r="S7" s="11" t="s">
        <v>5</v>
      </c>
      <c r="T7" s="11" t="s">
        <v>6</v>
      </c>
      <c r="U7" s="11" t="s">
        <v>7</v>
      </c>
      <c r="V7" s="11" t="s">
        <v>8</v>
      </c>
      <c r="W7" s="259" t="s">
        <v>10</v>
      </c>
      <c r="X7" s="259" t="s">
        <v>9</v>
      </c>
      <c r="Y7" s="259" t="s">
        <v>12</v>
      </c>
      <c r="Z7" s="259" t="s">
        <v>14</v>
      </c>
    </row>
    <row r="8" spans="1:29" s="25" customFormat="1" ht="15.75" customHeight="1" thickBot="1">
      <c r="A8" s="236">
        <v>1</v>
      </c>
      <c r="B8" s="227" t="s">
        <v>262</v>
      </c>
      <c r="C8" s="262" t="s">
        <v>267</v>
      </c>
      <c r="D8" s="257">
        <v>2008</v>
      </c>
      <c r="E8" s="257" t="s">
        <v>59</v>
      </c>
      <c r="F8" s="227" t="s">
        <v>263</v>
      </c>
      <c r="G8" s="26" t="s">
        <v>4</v>
      </c>
      <c r="H8" s="27">
        <v>8.4</v>
      </c>
      <c r="I8" s="28">
        <v>8.4</v>
      </c>
      <c r="J8" s="28">
        <v>8.1999999999999993</v>
      </c>
      <c r="K8" s="29">
        <v>8.6999999999999993</v>
      </c>
      <c r="L8" s="30">
        <v>8.9</v>
      </c>
      <c r="M8" s="31">
        <v>0</v>
      </c>
      <c r="N8" s="32">
        <f>(I8+J8+L8+K8-MAX(I8:L8)-MIN(I8:L8))/2</f>
        <v>8.5500000000000025</v>
      </c>
      <c r="O8" s="33">
        <f>N8*2-M8</f>
        <v>17.100000000000005</v>
      </c>
      <c r="P8" s="34">
        <v>88</v>
      </c>
      <c r="Q8" s="53">
        <f>P8/100</f>
        <v>0.88</v>
      </c>
      <c r="R8" s="27">
        <v>8.9</v>
      </c>
      <c r="S8" s="28">
        <v>8.9</v>
      </c>
      <c r="T8" s="28">
        <v>8.6999999999999993</v>
      </c>
      <c r="U8" s="29">
        <v>8.9</v>
      </c>
      <c r="V8" s="35">
        <v>8.6999999999999993</v>
      </c>
      <c r="W8" s="32">
        <f>(S8+U8+T8+V8-MAX(S8:V8)-MIN(S8:V8))/2</f>
        <v>8.8000000000000025</v>
      </c>
      <c r="X8" s="33">
        <v>0</v>
      </c>
      <c r="Y8" s="53">
        <f>SUM(W8,O8,Q8)-X8</f>
        <v>26.780000000000005</v>
      </c>
      <c r="Z8" s="233" t="str">
        <f>IF(N11&gt;=26.4,"МС","б\р")</f>
        <v>б\р</v>
      </c>
    </row>
    <row r="9" spans="1:29" s="25" customFormat="1" ht="15.75" thickBot="1">
      <c r="A9" s="237"/>
      <c r="B9" s="228"/>
      <c r="C9" s="239"/>
      <c r="D9" s="231"/>
      <c r="E9" s="231"/>
      <c r="F9" s="228"/>
      <c r="G9" s="37" t="s">
        <v>17</v>
      </c>
      <c r="H9" s="27">
        <v>8.8000000000000007</v>
      </c>
      <c r="I9" s="28">
        <v>8.8000000000000007</v>
      </c>
      <c r="J9" s="28">
        <v>8.6</v>
      </c>
      <c r="K9" s="29">
        <v>9</v>
      </c>
      <c r="L9" s="30">
        <v>9.3000000000000007</v>
      </c>
      <c r="M9" s="31">
        <v>0</v>
      </c>
      <c r="N9" s="32">
        <f>(I9+J9+L9+K9-MAX(I9:L9)-MIN(I9:L9))/2</f>
        <v>8.9000000000000021</v>
      </c>
      <c r="O9" s="33">
        <f>N9*2-M9</f>
        <v>17.800000000000004</v>
      </c>
      <c r="P9" s="34">
        <v>103</v>
      </c>
      <c r="Q9" s="53">
        <f>P9/100</f>
        <v>1.03</v>
      </c>
      <c r="R9" s="27">
        <v>8.5</v>
      </c>
      <c r="S9" s="28">
        <v>8.6999999999999993</v>
      </c>
      <c r="T9" s="28">
        <v>8.5</v>
      </c>
      <c r="U9" s="29">
        <v>8.6999999999999993</v>
      </c>
      <c r="V9" s="35">
        <v>8.5</v>
      </c>
      <c r="W9" s="32">
        <f>(S9+U9+T9+V9-MAX(S9:V9)-MIN(S9:V9))/2</f>
        <v>8.6</v>
      </c>
      <c r="X9" s="33">
        <v>0</v>
      </c>
      <c r="Y9" s="36">
        <f>SUM(W9,O9,Q9)-X9</f>
        <v>27.430000000000007</v>
      </c>
      <c r="Z9" s="234"/>
    </row>
    <row r="10" spans="1:29" s="25" customFormat="1" ht="22.5" thickBot="1">
      <c r="A10" s="237"/>
      <c r="B10" s="229"/>
      <c r="C10" s="239" t="s">
        <v>268</v>
      </c>
      <c r="D10" s="231">
        <v>2005</v>
      </c>
      <c r="E10" s="231" t="s">
        <v>59</v>
      </c>
      <c r="F10" s="228"/>
      <c r="G10" s="38" t="s">
        <v>45</v>
      </c>
      <c r="H10" s="39">
        <v>8.3000000000000007</v>
      </c>
      <c r="I10" s="40">
        <v>8.3000000000000007</v>
      </c>
      <c r="J10" s="40">
        <v>8.1</v>
      </c>
      <c r="K10" s="41">
        <v>8.1999999999999993</v>
      </c>
      <c r="L10" s="42">
        <v>7.9</v>
      </c>
      <c r="M10" s="43">
        <v>0.6</v>
      </c>
      <c r="N10" s="32">
        <f>(I10+J10+L10+K10-MAX(I10:L10)-MIN(I10:L10))/2</f>
        <v>8.1499999999999986</v>
      </c>
      <c r="O10" s="33">
        <f>N10*2-M10</f>
        <v>15.699999999999998</v>
      </c>
      <c r="P10" s="44">
        <v>145</v>
      </c>
      <c r="Q10" s="53">
        <f>P10/100</f>
        <v>1.45</v>
      </c>
      <c r="R10" s="39">
        <v>8</v>
      </c>
      <c r="S10" s="40">
        <v>8</v>
      </c>
      <c r="T10" s="40">
        <v>8.1</v>
      </c>
      <c r="U10" s="41">
        <v>8</v>
      </c>
      <c r="V10" s="45">
        <v>8.1</v>
      </c>
      <c r="W10" s="32">
        <f>(S10+U10+T10+V10-MAX(S10:V10)-MIN(S10:V10))/2</f>
        <v>8.0500000000000007</v>
      </c>
      <c r="X10" s="46">
        <v>0</v>
      </c>
      <c r="Y10" s="36">
        <f>SUM(W10,O10,Q10)-X10</f>
        <v>25.2</v>
      </c>
      <c r="Z10" s="235"/>
    </row>
    <row r="11" spans="1:29" s="25" customFormat="1" ht="15.75" thickBot="1">
      <c r="A11" s="238"/>
      <c r="B11" s="230"/>
      <c r="C11" s="240"/>
      <c r="D11" s="232"/>
      <c r="E11" s="250"/>
      <c r="F11" s="263"/>
      <c r="G11" s="241" t="s">
        <v>43</v>
      </c>
      <c r="H11" s="242"/>
      <c r="I11" s="242"/>
      <c r="J11" s="242"/>
      <c r="K11" s="242"/>
      <c r="L11" s="242"/>
      <c r="M11" s="243"/>
      <c r="N11" s="47">
        <f>SUM(N8:N10)-M8-M9-M10</f>
        <v>25</v>
      </c>
      <c r="O11" s="55"/>
      <c r="P11" s="244" t="s">
        <v>46</v>
      </c>
      <c r="Q11" s="245"/>
      <c r="R11" s="245"/>
      <c r="S11" s="245"/>
      <c r="T11" s="245"/>
      <c r="U11" s="245"/>
      <c r="V11" s="245"/>
      <c r="W11" s="245"/>
      <c r="X11" s="246"/>
      <c r="Y11" s="49">
        <f>SUM(Y8:Y10)</f>
        <v>79.410000000000011</v>
      </c>
      <c r="Z11" s="53">
        <f>N11</f>
        <v>25</v>
      </c>
    </row>
    <row r="12" spans="1:29" s="25" customFormat="1" ht="15.75" customHeight="1" thickBot="1">
      <c r="A12" s="236">
        <v>2</v>
      </c>
      <c r="B12" s="227" t="s">
        <v>262</v>
      </c>
      <c r="C12" s="262" t="s">
        <v>269</v>
      </c>
      <c r="D12" s="257">
        <v>2007</v>
      </c>
      <c r="E12" s="257" t="s">
        <v>180</v>
      </c>
      <c r="F12" s="227" t="s">
        <v>263</v>
      </c>
      <c r="G12" s="26" t="s">
        <v>4</v>
      </c>
      <c r="H12" s="27">
        <v>8.9</v>
      </c>
      <c r="I12" s="28">
        <v>8.9</v>
      </c>
      <c r="J12" s="28">
        <v>9</v>
      </c>
      <c r="K12" s="29">
        <v>9</v>
      </c>
      <c r="L12" s="30">
        <v>9.1</v>
      </c>
      <c r="M12" s="31">
        <v>0</v>
      </c>
      <c r="N12" s="32">
        <f>(I12+J12+L12+K12-MAX(I12:L12)-MIN(I12:L12))/2</f>
        <v>9</v>
      </c>
      <c r="O12" s="33">
        <f>N12*2-M12</f>
        <v>18</v>
      </c>
      <c r="P12" s="34">
        <v>90</v>
      </c>
      <c r="Q12" s="53">
        <f>P12/100</f>
        <v>0.9</v>
      </c>
      <c r="R12" s="27">
        <v>8.5</v>
      </c>
      <c r="S12" s="28">
        <v>8.4</v>
      </c>
      <c r="T12" s="28">
        <v>8.5</v>
      </c>
      <c r="U12" s="29">
        <v>8.4</v>
      </c>
      <c r="V12" s="35">
        <v>8.5</v>
      </c>
      <c r="W12" s="32">
        <f>(S12+U12+T12+V12-MAX(S12:V12)-MIN(S12:V12))/2</f>
        <v>8.4499999999999993</v>
      </c>
      <c r="X12" s="33">
        <v>0</v>
      </c>
      <c r="Y12" s="53">
        <f>SUM(W12,O12,Q12)-X12</f>
        <v>27.349999999999998</v>
      </c>
      <c r="Z12" s="233" t="str">
        <f>IF(N15&gt;=26.4,"МС","б\р")</f>
        <v>б\р</v>
      </c>
    </row>
    <row r="13" spans="1:29" s="25" customFormat="1" ht="15.75" thickBot="1">
      <c r="A13" s="237"/>
      <c r="B13" s="228"/>
      <c r="C13" s="239"/>
      <c r="D13" s="231"/>
      <c r="E13" s="231"/>
      <c r="F13" s="228"/>
      <c r="G13" s="37" t="s">
        <v>17</v>
      </c>
      <c r="H13" s="27">
        <v>8.1999999999999993</v>
      </c>
      <c r="I13" s="28">
        <v>8.1999999999999993</v>
      </c>
      <c r="J13" s="28">
        <v>8.3000000000000007</v>
      </c>
      <c r="K13" s="29">
        <v>8.5</v>
      </c>
      <c r="L13" s="30">
        <v>8.3000000000000007</v>
      </c>
      <c r="M13" s="31">
        <v>0</v>
      </c>
      <c r="N13" s="32">
        <f>(I13+J13+L13+K13-MAX(I13:L13)-MIN(I13:L13))/2</f>
        <v>8.2999999999999989</v>
      </c>
      <c r="O13" s="33">
        <f>N13*2-M13</f>
        <v>16.599999999999998</v>
      </c>
      <c r="P13" s="34">
        <v>80</v>
      </c>
      <c r="Q13" s="53">
        <f>P13/100</f>
        <v>0.8</v>
      </c>
      <c r="R13" s="27">
        <v>8.5</v>
      </c>
      <c r="S13" s="28">
        <v>8.5</v>
      </c>
      <c r="T13" s="28">
        <v>8.6</v>
      </c>
      <c r="U13" s="29">
        <v>8.5</v>
      </c>
      <c r="V13" s="35">
        <v>8.6</v>
      </c>
      <c r="W13" s="32">
        <f>(S13+U13+T13+V13-MAX(S13:V13)-MIN(S13:V13))/2</f>
        <v>8.5500000000000007</v>
      </c>
      <c r="X13" s="33">
        <v>0</v>
      </c>
      <c r="Y13" s="36">
        <f>SUM(W13,O13,Q13)-X13</f>
        <v>25.95</v>
      </c>
      <c r="Z13" s="234"/>
    </row>
    <row r="14" spans="1:29" s="25" customFormat="1" ht="22.5" thickBot="1">
      <c r="A14" s="237"/>
      <c r="B14" s="229"/>
      <c r="C14" s="239" t="s">
        <v>270</v>
      </c>
      <c r="D14" s="231">
        <v>1997</v>
      </c>
      <c r="E14" s="231" t="s">
        <v>180</v>
      </c>
      <c r="F14" s="228"/>
      <c r="G14" s="38" t="s">
        <v>45</v>
      </c>
      <c r="H14" s="39">
        <v>8.5</v>
      </c>
      <c r="I14" s="40">
        <v>8.5</v>
      </c>
      <c r="J14" s="40">
        <v>8.4</v>
      </c>
      <c r="K14" s="41">
        <v>8.3000000000000007</v>
      </c>
      <c r="L14" s="42">
        <v>8.3000000000000007</v>
      </c>
      <c r="M14" s="43">
        <v>0</v>
      </c>
      <c r="N14" s="32">
        <f>(I14+J14+L14+K14-MAX(I14:L14)-MIN(I14:L14))/2</f>
        <v>8.35</v>
      </c>
      <c r="O14" s="33">
        <f>N14*2-M14</f>
        <v>16.7</v>
      </c>
      <c r="P14" s="44">
        <v>110</v>
      </c>
      <c r="Q14" s="53">
        <f>P14/100</f>
        <v>1.1000000000000001</v>
      </c>
      <c r="R14" s="39">
        <v>8.5</v>
      </c>
      <c r="S14" s="40">
        <v>8.5</v>
      </c>
      <c r="T14" s="40">
        <v>8.5</v>
      </c>
      <c r="U14" s="41">
        <v>8.5</v>
      </c>
      <c r="V14" s="45">
        <v>8.5</v>
      </c>
      <c r="W14" s="32">
        <f>(S14+U14+T14+V14-MAX(S14:V14)-MIN(S14:V14))/2</f>
        <v>8.5</v>
      </c>
      <c r="X14" s="46">
        <v>0.3</v>
      </c>
      <c r="Y14" s="36">
        <f>SUM(W14,O14,Q14)-X14</f>
        <v>26</v>
      </c>
      <c r="Z14" s="235"/>
    </row>
    <row r="15" spans="1:29" s="25" customFormat="1" ht="15.75" thickBot="1">
      <c r="A15" s="238"/>
      <c r="B15" s="230"/>
      <c r="C15" s="240"/>
      <c r="D15" s="232"/>
      <c r="E15" s="250"/>
      <c r="F15" s="263"/>
      <c r="G15" s="241" t="s">
        <v>43</v>
      </c>
      <c r="H15" s="242"/>
      <c r="I15" s="242"/>
      <c r="J15" s="242"/>
      <c r="K15" s="242"/>
      <c r="L15" s="242"/>
      <c r="M15" s="243"/>
      <c r="N15" s="47">
        <f>SUM(N12:N14)-M12-M13-M14</f>
        <v>25.65</v>
      </c>
      <c r="O15" s="48"/>
      <c r="P15" s="247" t="s">
        <v>46</v>
      </c>
      <c r="Q15" s="248"/>
      <c r="R15" s="248"/>
      <c r="S15" s="248"/>
      <c r="T15" s="248"/>
      <c r="U15" s="248"/>
      <c r="V15" s="248"/>
      <c r="W15" s="248"/>
      <c r="X15" s="249"/>
      <c r="Y15" s="49">
        <f>SUM(Y12:Y14)</f>
        <v>79.3</v>
      </c>
      <c r="Z15" s="50">
        <f>N15</f>
        <v>25.65</v>
      </c>
    </row>
    <row r="16" spans="1:29" s="25" customFormat="1" ht="19.5" thickBot="1">
      <c r="A16" s="267" t="s">
        <v>64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9"/>
    </row>
    <row r="17" spans="1:26" s="25" customFormat="1" ht="15.75" customHeight="1" thickBot="1">
      <c r="A17" s="236">
        <v>1</v>
      </c>
      <c r="B17" s="227" t="s">
        <v>262</v>
      </c>
      <c r="C17" s="262" t="s">
        <v>267</v>
      </c>
      <c r="D17" s="257">
        <v>2008</v>
      </c>
      <c r="E17" s="257" t="s">
        <v>59</v>
      </c>
      <c r="F17" s="227" t="s">
        <v>263</v>
      </c>
      <c r="G17" s="26" t="s">
        <v>4</v>
      </c>
      <c r="H17" s="27">
        <v>9.1</v>
      </c>
      <c r="I17" s="28">
        <v>9.1</v>
      </c>
      <c r="J17" s="28">
        <v>9</v>
      </c>
      <c r="K17" s="29">
        <v>9</v>
      </c>
      <c r="L17" s="30">
        <v>9.1999999999999993</v>
      </c>
      <c r="M17" s="31">
        <v>0</v>
      </c>
      <c r="N17" s="32">
        <f>(I17+J17+L17+K17-MAX(I17:L17)-MIN(I17:L17))/2</f>
        <v>9.0499999999999989</v>
      </c>
      <c r="O17" s="33">
        <f>N17*2-M17</f>
        <v>18.099999999999998</v>
      </c>
      <c r="P17" s="34">
        <v>88</v>
      </c>
      <c r="Q17" s="53">
        <f>P17/100</f>
        <v>0.88</v>
      </c>
      <c r="R17" s="27">
        <v>8.6999999999999993</v>
      </c>
      <c r="S17" s="28">
        <v>8.8000000000000007</v>
      </c>
      <c r="T17" s="28">
        <v>8.6999999999999993</v>
      </c>
      <c r="U17" s="29">
        <v>8.8000000000000007</v>
      </c>
      <c r="V17" s="35">
        <v>8.6999999999999993</v>
      </c>
      <c r="W17" s="32">
        <f>(S17+U17+T17+V17-MAX(S17:V17)-MIN(S17:V17))/2</f>
        <v>8.75</v>
      </c>
      <c r="X17" s="33">
        <v>0</v>
      </c>
      <c r="Y17" s="53">
        <f>SUM(W17,O17,Q17)-X17</f>
        <v>27.729999999999997</v>
      </c>
      <c r="Z17" s="233" t="str">
        <f>IF(N20&gt;=25.8,"КМС","б\р")</f>
        <v>КМС</v>
      </c>
    </row>
    <row r="18" spans="1:26" s="25" customFormat="1" ht="15.75" thickBot="1">
      <c r="A18" s="237"/>
      <c r="B18" s="228"/>
      <c r="C18" s="239"/>
      <c r="D18" s="231"/>
      <c r="E18" s="231"/>
      <c r="F18" s="228"/>
      <c r="G18" s="37" t="s">
        <v>17</v>
      </c>
      <c r="H18" s="27">
        <v>9</v>
      </c>
      <c r="I18" s="28">
        <v>9</v>
      </c>
      <c r="J18" s="28">
        <v>9.1</v>
      </c>
      <c r="K18" s="29">
        <v>9.1</v>
      </c>
      <c r="L18" s="30">
        <v>9.1999999999999993</v>
      </c>
      <c r="M18" s="31">
        <v>0</v>
      </c>
      <c r="N18" s="32">
        <f>(I18+J18+L18+K18-MAX(I18:L18)-MIN(I18:L18))/2</f>
        <v>9.1</v>
      </c>
      <c r="O18" s="33">
        <f>N18*2-M18</f>
        <v>18.2</v>
      </c>
      <c r="P18" s="34">
        <v>103</v>
      </c>
      <c r="Q18" s="53">
        <f>P18/100</f>
        <v>1.03</v>
      </c>
      <c r="R18" s="27">
        <v>8.6999999999999993</v>
      </c>
      <c r="S18" s="28">
        <v>8.6999999999999993</v>
      </c>
      <c r="T18" s="28">
        <v>8.6999999999999993</v>
      </c>
      <c r="U18" s="29">
        <v>8.6999999999999993</v>
      </c>
      <c r="V18" s="35">
        <v>8.6999999999999993</v>
      </c>
      <c r="W18" s="32">
        <f>(S18+U18+T18+V18-MAX(S18:V18)-MIN(S18:V18))/2</f>
        <v>8.6999999999999993</v>
      </c>
      <c r="X18" s="33">
        <v>0</v>
      </c>
      <c r="Y18" s="36">
        <f>SUM(W18,O18,Q18)-X18</f>
        <v>27.93</v>
      </c>
      <c r="Z18" s="234"/>
    </row>
    <row r="19" spans="1:26" s="25" customFormat="1" ht="22.5" thickBot="1">
      <c r="A19" s="237"/>
      <c r="B19" s="229"/>
      <c r="C19" s="239" t="s">
        <v>268</v>
      </c>
      <c r="D19" s="231">
        <v>2005</v>
      </c>
      <c r="E19" s="231" t="s">
        <v>59</v>
      </c>
      <c r="F19" s="228"/>
      <c r="G19" s="38" t="s">
        <v>45</v>
      </c>
      <c r="H19" s="39">
        <v>8.6999999999999993</v>
      </c>
      <c r="I19" s="40">
        <v>8.6999999999999993</v>
      </c>
      <c r="J19" s="40">
        <v>8.4</v>
      </c>
      <c r="K19" s="41">
        <v>8.8000000000000007</v>
      </c>
      <c r="L19" s="42">
        <v>9.1</v>
      </c>
      <c r="M19" s="43">
        <v>0.6</v>
      </c>
      <c r="N19" s="32">
        <f>(I19+J19+L19+K19-MAX(I19:L19)-MIN(I19:L19))/2</f>
        <v>8.75</v>
      </c>
      <c r="O19" s="33">
        <f>N19*2-M19</f>
        <v>16.899999999999999</v>
      </c>
      <c r="P19" s="44">
        <v>145</v>
      </c>
      <c r="Q19" s="53">
        <f>P19/100</f>
        <v>1.45</v>
      </c>
      <c r="R19" s="39">
        <v>8.5</v>
      </c>
      <c r="S19" s="40">
        <v>8.6</v>
      </c>
      <c r="T19" s="40">
        <v>8.5</v>
      </c>
      <c r="U19" s="41">
        <v>8.6</v>
      </c>
      <c r="V19" s="45">
        <v>8.5</v>
      </c>
      <c r="W19" s="32">
        <f>(S19+U19+T19+V19-MAX(S19:V19)-MIN(S19:V19))/2</f>
        <v>8.5500000000000007</v>
      </c>
      <c r="X19" s="46">
        <v>0</v>
      </c>
      <c r="Y19" s="36">
        <f>SUM(W19,O19,Q19)-X19</f>
        <v>26.9</v>
      </c>
      <c r="Z19" s="235"/>
    </row>
    <row r="20" spans="1:26" s="25" customFormat="1" ht="15.75" thickBot="1">
      <c r="A20" s="238"/>
      <c r="B20" s="230"/>
      <c r="C20" s="240"/>
      <c r="D20" s="232"/>
      <c r="E20" s="250"/>
      <c r="F20" s="263"/>
      <c r="G20" s="241" t="s">
        <v>43</v>
      </c>
      <c r="H20" s="242"/>
      <c r="I20" s="242"/>
      <c r="J20" s="242"/>
      <c r="K20" s="242"/>
      <c r="L20" s="242"/>
      <c r="M20" s="243"/>
      <c r="N20" s="47">
        <f>SUM(N17:N19)-M17-M18-M19</f>
        <v>26.299999999999997</v>
      </c>
      <c r="O20" s="55"/>
      <c r="P20" s="244" t="s">
        <v>46</v>
      </c>
      <c r="Q20" s="245"/>
      <c r="R20" s="245"/>
      <c r="S20" s="245"/>
      <c r="T20" s="245"/>
      <c r="U20" s="245"/>
      <c r="V20" s="245"/>
      <c r="W20" s="245"/>
      <c r="X20" s="246"/>
      <c r="Y20" s="49">
        <f>SUM(Y17:Y19)</f>
        <v>82.56</v>
      </c>
      <c r="Z20" s="53">
        <f>N20</f>
        <v>26.299999999999997</v>
      </c>
    </row>
    <row r="21" spans="1:26" s="25" customFormat="1" ht="15.75" customHeight="1" thickBot="1">
      <c r="A21" s="236">
        <v>2</v>
      </c>
      <c r="B21" s="227" t="s">
        <v>301</v>
      </c>
      <c r="C21" s="262" t="s">
        <v>321</v>
      </c>
      <c r="D21" s="257">
        <v>2010</v>
      </c>
      <c r="E21" s="257" t="s">
        <v>59</v>
      </c>
      <c r="F21" s="227" t="s">
        <v>302</v>
      </c>
      <c r="G21" s="26" t="s">
        <v>4</v>
      </c>
      <c r="H21" s="27">
        <v>8.6</v>
      </c>
      <c r="I21" s="28">
        <v>8.6</v>
      </c>
      <c r="J21" s="28">
        <v>8.3000000000000007</v>
      </c>
      <c r="K21" s="29">
        <v>8.4</v>
      </c>
      <c r="L21" s="30">
        <v>8.5</v>
      </c>
      <c r="M21" s="31">
        <v>0.9</v>
      </c>
      <c r="N21" s="32">
        <f>(I21+J21+L21+K21-MAX(I21:L21)-MIN(I21:L21))/2</f>
        <v>8.4499999999999975</v>
      </c>
      <c r="O21" s="33">
        <f>N21*2-M21</f>
        <v>15.999999999999995</v>
      </c>
      <c r="P21" s="34">
        <v>93</v>
      </c>
      <c r="Q21" s="53">
        <f>P21/100</f>
        <v>0.93</v>
      </c>
      <c r="R21" s="27">
        <v>8.9</v>
      </c>
      <c r="S21" s="28">
        <v>8.9</v>
      </c>
      <c r="T21" s="28">
        <v>8.6999999999999993</v>
      </c>
      <c r="U21" s="29">
        <v>8.9</v>
      </c>
      <c r="V21" s="35">
        <v>8.6999999999999993</v>
      </c>
      <c r="W21" s="32">
        <f>(S21+U21+T21+V21-MAX(S21:V21)-MIN(S21:V21))/2</f>
        <v>8.8000000000000025</v>
      </c>
      <c r="X21" s="33">
        <v>0</v>
      </c>
      <c r="Y21" s="53">
        <f>SUM(W21,O21,Q21)-X21</f>
        <v>25.729999999999997</v>
      </c>
      <c r="Z21" s="233" t="str">
        <f>IF(N24&gt;=25.8,"КМС","б\р")</f>
        <v>б\р</v>
      </c>
    </row>
    <row r="22" spans="1:26" s="25" customFormat="1" ht="15.75" thickBot="1">
      <c r="A22" s="237"/>
      <c r="B22" s="228"/>
      <c r="C22" s="239"/>
      <c r="D22" s="231"/>
      <c r="E22" s="231"/>
      <c r="F22" s="231"/>
      <c r="G22" s="37" t="s">
        <v>17</v>
      </c>
      <c r="H22" s="27">
        <v>9.4</v>
      </c>
      <c r="I22" s="28">
        <v>9.4</v>
      </c>
      <c r="J22" s="28">
        <v>9.1</v>
      </c>
      <c r="K22" s="29">
        <v>9.3000000000000007</v>
      </c>
      <c r="L22" s="30">
        <v>9.3000000000000007</v>
      </c>
      <c r="M22" s="31">
        <v>0</v>
      </c>
      <c r="N22" s="32">
        <f>(I22+J22+L22+K22-MAX(I22:L22)-MIN(I22:L22))/2</f>
        <v>9.3000000000000007</v>
      </c>
      <c r="O22" s="33">
        <f>N22*2-M22</f>
        <v>18.600000000000001</v>
      </c>
      <c r="P22" s="34">
        <v>80</v>
      </c>
      <c r="Q22" s="53">
        <f>P22/100</f>
        <v>0.8</v>
      </c>
      <c r="R22" s="27">
        <v>9.1999999999999993</v>
      </c>
      <c r="S22" s="28">
        <v>9</v>
      </c>
      <c r="T22" s="28">
        <v>9.1999999999999993</v>
      </c>
      <c r="U22" s="29">
        <v>9</v>
      </c>
      <c r="V22" s="35">
        <v>9.1999999999999993</v>
      </c>
      <c r="W22" s="32">
        <f>(S22+U22+T22+V22-MAX(S22:V22)-MIN(S22:V22))/2</f>
        <v>9.1</v>
      </c>
      <c r="X22" s="33">
        <v>0</v>
      </c>
      <c r="Y22" s="36">
        <f>SUM(W22,O22,Q22)-X22</f>
        <v>28.500000000000004</v>
      </c>
      <c r="Z22" s="234"/>
    </row>
    <row r="23" spans="1:26" s="25" customFormat="1" ht="22.5" thickBot="1">
      <c r="A23" s="237"/>
      <c r="B23" s="229"/>
      <c r="C23" s="239" t="s">
        <v>322</v>
      </c>
      <c r="D23" s="231">
        <v>2005</v>
      </c>
      <c r="E23" s="231" t="s">
        <v>59</v>
      </c>
      <c r="F23" s="231"/>
      <c r="G23" s="38" t="s">
        <v>45</v>
      </c>
      <c r="H23" s="39">
        <v>8.9</v>
      </c>
      <c r="I23" s="40">
        <v>8.9</v>
      </c>
      <c r="J23" s="40">
        <v>9</v>
      </c>
      <c r="K23" s="41">
        <v>8.6999999999999993</v>
      </c>
      <c r="L23" s="42">
        <v>8.6999999999999993</v>
      </c>
      <c r="M23" s="43">
        <v>0</v>
      </c>
      <c r="N23" s="32">
        <f>(I23+J23+L23+K23-MAX(I23:L23)-MIN(I23:L23))/2</f>
        <v>8.7999999999999989</v>
      </c>
      <c r="O23" s="33">
        <f>N23*2-M23</f>
        <v>17.599999999999998</v>
      </c>
      <c r="P23" s="44">
        <v>117</v>
      </c>
      <c r="Q23" s="53">
        <f>P23/100</f>
        <v>1.17</v>
      </c>
      <c r="R23" s="39">
        <v>9.1999999999999993</v>
      </c>
      <c r="S23" s="40">
        <v>9.1</v>
      </c>
      <c r="T23" s="40">
        <v>9.1999999999999993</v>
      </c>
      <c r="U23" s="41">
        <v>9.1</v>
      </c>
      <c r="V23" s="45">
        <v>9.1999999999999993</v>
      </c>
      <c r="W23" s="32">
        <f>(S23+U23+T23+V23-MAX(S23:V23)-MIN(S23:V23))/2</f>
        <v>9.1499999999999986</v>
      </c>
      <c r="X23" s="46">
        <v>0</v>
      </c>
      <c r="Y23" s="36">
        <f>SUM(W23,O23,Q23)-X23</f>
        <v>27.919999999999995</v>
      </c>
      <c r="Z23" s="235"/>
    </row>
    <row r="24" spans="1:26" s="25" customFormat="1" ht="15.75" thickBot="1">
      <c r="A24" s="238"/>
      <c r="B24" s="230"/>
      <c r="C24" s="240"/>
      <c r="D24" s="232"/>
      <c r="E24" s="232"/>
      <c r="F24" s="232"/>
      <c r="G24" s="241" t="s">
        <v>43</v>
      </c>
      <c r="H24" s="242"/>
      <c r="I24" s="242"/>
      <c r="J24" s="242"/>
      <c r="K24" s="242"/>
      <c r="L24" s="242"/>
      <c r="M24" s="243"/>
      <c r="N24" s="47">
        <f>SUM(N21:N23)-M21-M22-M23</f>
        <v>25.65</v>
      </c>
      <c r="O24" s="48"/>
      <c r="P24" s="247" t="s">
        <v>46</v>
      </c>
      <c r="Q24" s="248"/>
      <c r="R24" s="248"/>
      <c r="S24" s="248"/>
      <c r="T24" s="248"/>
      <c r="U24" s="248"/>
      <c r="V24" s="248"/>
      <c r="W24" s="248"/>
      <c r="X24" s="249"/>
      <c r="Y24" s="49">
        <f>SUM(Y21:Y23)</f>
        <v>82.15</v>
      </c>
      <c r="Z24" s="50">
        <f>N24</f>
        <v>25.65</v>
      </c>
    </row>
    <row r="25" spans="1:26" s="25" customFormat="1" ht="15.75" customHeight="1" thickBot="1">
      <c r="A25" s="236">
        <v>3</v>
      </c>
      <c r="B25" s="227" t="s">
        <v>381</v>
      </c>
      <c r="C25" s="262" t="s">
        <v>366</v>
      </c>
      <c r="D25" s="257">
        <v>2010</v>
      </c>
      <c r="E25" s="257" t="s">
        <v>59</v>
      </c>
      <c r="F25" s="227" t="s">
        <v>368</v>
      </c>
      <c r="G25" s="26" t="s">
        <v>4</v>
      </c>
      <c r="H25" s="27">
        <v>8.6</v>
      </c>
      <c r="I25" s="28">
        <v>8.6</v>
      </c>
      <c r="J25" s="28">
        <v>8.6999999999999993</v>
      </c>
      <c r="K25" s="29">
        <v>8.5</v>
      </c>
      <c r="L25" s="30">
        <v>8.4</v>
      </c>
      <c r="M25" s="31">
        <v>0</v>
      </c>
      <c r="N25" s="32">
        <f>(I25+J25+L25+K25-MAX(I25:L25)-MIN(I25:L25))/2</f>
        <v>8.5499999999999972</v>
      </c>
      <c r="O25" s="33">
        <f>N25*2-M25</f>
        <v>17.099999999999994</v>
      </c>
      <c r="P25" s="34">
        <v>90</v>
      </c>
      <c r="Q25" s="53">
        <f>P25/100</f>
        <v>0.9</v>
      </c>
      <c r="R25" s="27">
        <v>8.6</v>
      </c>
      <c r="S25" s="28">
        <v>8.6</v>
      </c>
      <c r="T25" s="28">
        <v>8.5</v>
      </c>
      <c r="U25" s="29">
        <v>8.6</v>
      </c>
      <c r="V25" s="35">
        <v>8.5</v>
      </c>
      <c r="W25" s="32">
        <f>(S25+U25+T25+V25-MAX(S25:V25)-MIN(S25:V25))/2</f>
        <v>8.5500000000000007</v>
      </c>
      <c r="X25" s="33">
        <v>0</v>
      </c>
      <c r="Y25" s="53">
        <f>SUM(W25,O25,Q25)-X25</f>
        <v>26.549999999999994</v>
      </c>
      <c r="Z25" s="233" t="str">
        <f>IF(N28&gt;=26.4,"МС","б\р")</f>
        <v>б\р</v>
      </c>
    </row>
    <row r="26" spans="1:26" s="25" customFormat="1" ht="24" customHeight="1" thickBot="1">
      <c r="A26" s="237"/>
      <c r="B26" s="228"/>
      <c r="C26" s="239"/>
      <c r="D26" s="231"/>
      <c r="E26" s="231"/>
      <c r="F26" s="231"/>
      <c r="G26" s="37" t="s">
        <v>17</v>
      </c>
      <c r="H26" s="27">
        <v>8.8000000000000007</v>
      </c>
      <c r="I26" s="28">
        <v>8.8000000000000007</v>
      </c>
      <c r="J26" s="28">
        <v>8.5</v>
      </c>
      <c r="K26" s="29">
        <v>8.6999999999999993</v>
      </c>
      <c r="L26" s="30">
        <v>8.4</v>
      </c>
      <c r="M26" s="31">
        <v>0</v>
      </c>
      <c r="N26" s="32">
        <f>(I26+J26+L26+K26-MAX(I26:L26)-MIN(I26:L26))/2</f>
        <v>8.6000000000000014</v>
      </c>
      <c r="O26" s="33">
        <f>N26*2-M26</f>
        <v>17.200000000000003</v>
      </c>
      <c r="P26" s="34">
        <v>80</v>
      </c>
      <c r="Q26" s="53">
        <f>P26/100</f>
        <v>0.8</v>
      </c>
      <c r="R26" s="27">
        <v>8.4</v>
      </c>
      <c r="S26" s="28">
        <v>8.4</v>
      </c>
      <c r="T26" s="28">
        <v>8.5</v>
      </c>
      <c r="U26" s="29">
        <v>8.4</v>
      </c>
      <c r="V26" s="35">
        <v>8.5</v>
      </c>
      <c r="W26" s="32">
        <f>(S26+U26+T26+V26-MAX(S26:V26)-MIN(S26:V26))/2</f>
        <v>8.4499999999999993</v>
      </c>
      <c r="X26" s="33">
        <v>0</v>
      </c>
      <c r="Y26" s="36">
        <f>SUM(W26,O26,Q26)-X26</f>
        <v>26.450000000000003</v>
      </c>
      <c r="Z26" s="234"/>
    </row>
    <row r="27" spans="1:26" s="25" customFormat="1" ht="15.75" customHeight="1" thickBot="1">
      <c r="A27" s="237"/>
      <c r="B27" s="229"/>
      <c r="C27" s="239" t="s">
        <v>367</v>
      </c>
      <c r="D27" s="231">
        <v>2004</v>
      </c>
      <c r="E27" s="231" t="s">
        <v>59</v>
      </c>
      <c r="F27" s="231"/>
      <c r="G27" s="38" t="s">
        <v>45</v>
      </c>
      <c r="H27" s="39">
        <v>8.6</v>
      </c>
      <c r="I27" s="40">
        <v>8.6</v>
      </c>
      <c r="J27" s="40">
        <v>8.6</v>
      </c>
      <c r="K27" s="41">
        <v>8.4</v>
      </c>
      <c r="L27" s="42">
        <v>8.4</v>
      </c>
      <c r="M27" s="43">
        <v>0</v>
      </c>
      <c r="N27" s="32">
        <f>(I27+J27+L27+K27-MAX(I27:L27)-MIN(I27:L27))/2</f>
        <v>8.5</v>
      </c>
      <c r="O27" s="33">
        <f>N27*2-M27</f>
        <v>17</v>
      </c>
      <c r="P27" s="44">
        <v>110</v>
      </c>
      <c r="Q27" s="53">
        <f>P27/100</f>
        <v>1.1000000000000001</v>
      </c>
      <c r="R27" s="39">
        <v>8.4</v>
      </c>
      <c r="S27" s="40">
        <v>8.5</v>
      </c>
      <c r="T27" s="40">
        <v>8.4</v>
      </c>
      <c r="U27" s="41">
        <v>8.5</v>
      </c>
      <c r="V27" s="45">
        <v>8.4</v>
      </c>
      <c r="W27" s="32">
        <f>(S27+U27+T27+V27-MAX(S27:V27)-MIN(S27:V27))/2</f>
        <v>8.4499999999999993</v>
      </c>
      <c r="X27" s="46">
        <v>0</v>
      </c>
      <c r="Y27" s="36">
        <f>SUM(W27,O27,Q27)-X27</f>
        <v>26.55</v>
      </c>
      <c r="Z27" s="235"/>
    </row>
    <row r="28" spans="1:26" s="25" customFormat="1" ht="15.75" thickBot="1">
      <c r="A28" s="238"/>
      <c r="B28" s="230"/>
      <c r="C28" s="240"/>
      <c r="D28" s="232"/>
      <c r="E28" s="232"/>
      <c r="F28" s="232"/>
      <c r="G28" s="241" t="s">
        <v>43</v>
      </c>
      <c r="H28" s="242"/>
      <c r="I28" s="242"/>
      <c r="J28" s="242"/>
      <c r="K28" s="242"/>
      <c r="L28" s="242"/>
      <c r="M28" s="243"/>
      <c r="N28" s="47">
        <f>SUM(N25:N27)-M25-M26-M27</f>
        <v>25.65</v>
      </c>
      <c r="O28" s="48"/>
      <c r="P28" s="247" t="s">
        <v>46</v>
      </c>
      <c r="Q28" s="248"/>
      <c r="R28" s="248"/>
      <c r="S28" s="248"/>
      <c r="T28" s="248"/>
      <c r="U28" s="248"/>
      <c r="V28" s="248"/>
      <c r="W28" s="248"/>
      <c r="X28" s="249"/>
      <c r="Y28" s="49">
        <f>SUM(Y25:Y27)</f>
        <v>79.55</v>
      </c>
      <c r="Z28" s="50">
        <f>N28</f>
        <v>25.65</v>
      </c>
    </row>
    <row r="29" spans="1:26" s="25" customFormat="1" ht="19.5" thickBot="1">
      <c r="A29" s="267" t="s">
        <v>65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9"/>
    </row>
    <row r="30" spans="1:26" s="25" customFormat="1" ht="15.75" thickBot="1">
      <c r="A30" s="236">
        <v>1</v>
      </c>
      <c r="B30" s="227" t="s">
        <v>301</v>
      </c>
      <c r="C30" s="262" t="s">
        <v>321</v>
      </c>
      <c r="D30" s="257">
        <v>2010</v>
      </c>
      <c r="E30" s="257" t="s">
        <v>59</v>
      </c>
      <c r="F30" s="227" t="s">
        <v>302</v>
      </c>
      <c r="G30" s="26" t="s">
        <v>4</v>
      </c>
      <c r="H30" s="27">
        <v>8.3000000000000007</v>
      </c>
      <c r="I30" s="28">
        <v>8.3000000000000007</v>
      </c>
      <c r="J30" s="28">
        <v>8.1</v>
      </c>
      <c r="K30" s="29">
        <v>8.3000000000000007</v>
      </c>
      <c r="L30" s="30">
        <v>7.9</v>
      </c>
      <c r="M30" s="31">
        <v>0.9</v>
      </c>
      <c r="N30" s="32">
        <f>(I30+J30+L30+K30-MAX(I30:L30)-MIN(I30:L30))/2</f>
        <v>8.1999999999999957</v>
      </c>
      <c r="O30" s="33">
        <f>N30*2-M30</f>
        <v>15.499999999999991</v>
      </c>
      <c r="P30" s="34">
        <v>80</v>
      </c>
      <c r="Q30" s="53">
        <f>P30/100</f>
        <v>0.8</v>
      </c>
      <c r="R30" s="27">
        <v>8.9</v>
      </c>
      <c r="S30" s="28">
        <v>8.8000000000000007</v>
      </c>
      <c r="T30" s="28">
        <v>8.9</v>
      </c>
      <c r="U30" s="29">
        <v>8.8000000000000007</v>
      </c>
      <c r="V30" s="35">
        <v>8.9</v>
      </c>
      <c r="W30" s="32">
        <f>(S30+U30+T30+V30-MAX(S30:V30)-MIN(S30:V30))/2</f>
        <v>8.85</v>
      </c>
      <c r="X30" s="33">
        <v>0</v>
      </c>
      <c r="Y30" s="53">
        <f>SUM(W30,O30,Q30)-X30</f>
        <v>25.149999999999991</v>
      </c>
      <c r="Z30" s="233" t="str">
        <f>IF(N33&gt;=25.8,"КМС","б\р")</f>
        <v>б\р</v>
      </c>
    </row>
    <row r="31" spans="1:26" s="25" customFormat="1" ht="15.75" thickBot="1">
      <c r="A31" s="237"/>
      <c r="B31" s="228"/>
      <c r="C31" s="239"/>
      <c r="D31" s="231"/>
      <c r="E31" s="231"/>
      <c r="F31" s="231"/>
      <c r="G31" s="37" t="s">
        <v>17</v>
      </c>
      <c r="H31" s="27">
        <v>8.4</v>
      </c>
      <c r="I31" s="28">
        <v>8.4</v>
      </c>
      <c r="J31" s="28">
        <v>8.5</v>
      </c>
      <c r="K31" s="29">
        <v>8.4</v>
      </c>
      <c r="L31" s="30">
        <v>8.5</v>
      </c>
      <c r="M31" s="31">
        <v>0</v>
      </c>
      <c r="N31" s="32">
        <f>(I31+J31+L31+K31-MAX(I31:L31)-MIN(I31:L31))/2</f>
        <v>8.4499999999999993</v>
      </c>
      <c r="O31" s="33">
        <f>N31*2-M31</f>
        <v>16.899999999999999</v>
      </c>
      <c r="P31" s="34">
        <v>70</v>
      </c>
      <c r="Q31" s="53">
        <f>P31/100</f>
        <v>0.7</v>
      </c>
      <c r="R31" s="27">
        <v>9</v>
      </c>
      <c r="S31" s="28">
        <v>8.9</v>
      </c>
      <c r="T31" s="28">
        <v>9</v>
      </c>
      <c r="U31" s="29">
        <v>8.9</v>
      </c>
      <c r="V31" s="35">
        <v>9</v>
      </c>
      <c r="W31" s="32">
        <f>(S31+U31+T31+V31-MAX(S31:V31)-MIN(S31:V31))/2</f>
        <v>8.9499999999999993</v>
      </c>
      <c r="X31" s="33">
        <v>0</v>
      </c>
      <c r="Y31" s="36">
        <f>SUM(W31,O31,Q31)-X31</f>
        <v>26.549999999999997</v>
      </c>
      <c r="Z31" s="234"/>
    </row>
    <row r="32" spans="1:26" s="25" customFormat="1" ht="22.5" thickBot="1">
      <c r="A32" s="237"/>
      <c r="B32" s="229"/>
      <c r="C32" s="239" t="s">
        <v>322</v>
      </c>
      <c r="D32" s="231">
        <v>2005</v>
      </c>
      <c r="E32" s="231" t="s">
        <v>59</v>
      </c>
      <c r="F32" s="231"/>
      <c r="G32" s="38" t="s">
        <v>45</v>
      </c>
      <c r="H32" s="39">
        <v>9.1999999999999993</v>
      </c>
      <c r="I32" s="40">
        <v>9.1999999999999993</v>
      </c>
      <c r="J32" s="40">
        <v>9</v>
      </c>
      <c r="K32" s="41">
        <v>9.1999999999999993</v>
      </c>
      <c r="L32" s="42">
        <v>8.9</v>
      </c>
      <c r="M32" s="43">
        <v>0</v>
      </c>
      <c r="N32" s="32">
        <f>(I32+J32+L32+K32-MAX(I32:L32)-MIN(I32:L32))/2</f>
        <v>9.0999999999999979</v>
      </c>
      <c r="O32" s="33">
        <f>N32*2-M32</f>
        <v>18.199999999999996</v>
      </c>
      <c r="P32" s="44">
        <v>100</v>
      </c>
      <c r="Q32" s="53">
        <f>P32/100</f>
        <v>1</v>
      </c>
      <c r="R32" s="39">
        <v>9.3000000000000007</v>
      </c>
      <c r="S32" s="40">
        <v>9.3000000000000007</v>
      </c>
      <c r="T32" s="40">
        <v>9.3000000000000007</v>
      </c>
      <c r="U32" s="41">
        <v>9.3000000000000007</v>
      </c>
      <c r="V32" s="45">
        <v>9.3000000000000007</v>
      </c>
      <c r="W32" s="32">
        <f>(S32+U32+T32+V32-MAX(S32:V32)-MIN(S32:V32))/2</f>
        <v>9.3000000000000007</v>
      </c>
      <c r="X32" s="46">
        <v>0</v>
      </c>
      <c r="Y32" s="36">
        <f>SUM(W32,O32,Q32)-X32</f>
        <v>28.499999999999996</v>
      </c>
      <c r="Z32" s="235"/>
    </row>
    <row r="33" spans="1:26" s="25" customFormat="1" ht="15.75" thickBot="1">
      <c r="A33" s="238"/>
      <c r="B33" s="230"/>
      <c r="C33" s="240"/>
      <c r="D33" s="232"/>
      <c r="E33" s="232"/>
      <c r="F33" s="232"/>
      <c r="G33" s="241" t="s">
        <v>43</v>
      </c>
      <c r="H33" s="242"/>
      <c r="I33" s="242"/>
      <c r="J33" s="242"/>
      <c r="K33" s="242"/>
      <c r="L33" s="242"/>
      <c r="M33" s="243"/>
      <c r="N33" s="47">
        <f>SUM(N30:N32)-M30-M31-M32</f>
        <v>24.849999999999994</v>
      </c>
      <c r="O33" s="48"/>
      <c r="P33" s="247" t="s">
        <v>46</v>
      </c>
      <c r="Q33" s="248"/>
      <c r="R33" s="248"/>
      <c r="S33" s="248"/>
      <c r="T33" s="248"/>
      <c r="U33" s="248"/>
      <c r="V33" s="248"/>
      <c r="W33" s="248"/>
      <c r="X33" s="249"/>
      <c r="Y33" s="49">
        <f>SUM(Y30:Y32)</f>
        <v>80.199999999999989</v>
      </c>
      <c r="Z33" s="50">
        <f>N33</f>
        <v>24.849999999999994</v>
      </c>
    </row>
    <row r="34" spans="1:26" s="25" customFormat="1" ht="15.75" customHeight="1" thickBot="1">
      <c r="A34" s="236">
        <v>2</v>
      </c>
      <c r="B34" s="227" t="s">
        <v>191</v>
      </c>
      <c r="C34" s="262" t="s">
        <v>212</v>
      </c>
      <c r="D34" s="257">
        <v>2010</v>
      </c>
      <c r="E34" s="257" t="s">
        <v>59</v>
      </c>
      <c r="F34" s="227" t="s">
        <v>192</v>
      </c>
      <c r="G34" s="26" t="s">
        <v>4</v>
      </c>
      <c r="H34" s="27">
        <v>8.9</v>
      </c>
      <c r="I34" s="28">
        <v>8.9</v>
      </c>
      <c r="J34" s="28">
        <v>8.8000000000000007</v>
      </c>
      <c r="K34" s="29">
        <v>8.8000000000000007</v>
      </c>
      <c r="L34" s="30">
        <v>8.8000000000000007</v>
      </c>
      <c r="M34" s="31">
        <v>0</v>
      </c>
      <c r="N34" s="32">
        <f>(I34+J34+L34+K34-MAX(I34:L34)-MIN(I34:L34))/2</f>
        <v>8.8000000000000025</v>
      </c>
      <c r="O34" s="33">
        <f>N34*2-M34</f>
        <v>17.600000000000005</v>
      </c>
      <c r="P34" s="34">
        <v>63</v>
      </c>
      <c r="Q34" s="53">
        <f>P34/100</f>
        <v>0.63</v>
      </c>
      <c r="R34" s="27">
        <v>8.6</v>
      </c>
      <c r="S34" s="28">
        <v>8.6999999999999993</v>
      </c>
      <c r="T34" s="28">
        <v>8.6</v>
      </c>
      <c r="U34" s="29">
        <v>8.6999999999999993</v>
      </c>
      <c r="V34" s="35">
        <v>8.6</v>
      </c>
      <c r="W34" s="32">
        <f>(S34+U34+T34+V34-MAX(S34:V34)-MIN(S34:V34))/2</f>
        <v>8.6500000000000021</v>
      </c>
      <c r="X34" s="33">
        <v>0</v>
      </c>
      <c r="Y34" s="53">
        <f>SUM(W34,O34,Q34)-X34</f>
        <v>26.880000000000006</v>
      </c>
      <c r="Z34" s="233" t="str">
        <f>IF(N37&gt;=25.8,"КМС","б\р")</f>
        <v>б\р</v>
      </c>
    </row>
    <row r="35" spans="1:26" s="25" customFormat="1" ht="15.75" thickBot="1">
      <c r="A35" s="237"/>
      <c r="B35" s="228"/>
      <c r="C35" s="239"/>
      <c r="D35" s="231"/>
      <c r="E35" s="231"/>
      <c r="F35" s="228"/>
      <c r="G35" s="37" t="s">
        <v>17</v>
      </c>
      <c r="H35" s="27">
        <v>7.6</v>
      </c>
      <c r="I35" s="28">
        <v>7.6</v>
      </c>
      <c r="J35" s="28">
        <v>7.8</v>
      </c>
      <c r="K35" s="29">
        <v>8</v>
      </c>
      <c r="L35" s="30">
        <v>8.1</v>
      </c>
      <c r="M35" s="31">
        <v>0</v>
      </c>
      <c r="N35" s="32">
        <f>(I35+J35+L35+K35-MAX(I35:L35)-MIN(I35:L35))/2</f>
        <v>7.8999999999999995</v>
      </c>
      <c r="O35" s="33">
        <f>N35*2-M35</f>
        <v>15.799999999999999</v>
      </c>
      <c r="P35" s="34">
        <v>49</v>
      </c>
      <c r="Q35" s="53">
        <f>P35/100</f>
        <v>0.49</v>
      </c>
      <c r="R35" s="27">
        <v>8.6</v>
      </c>
      <c r="S35" s="28">
        <v>8.8000000000000007</v>
      </c>
      <c r="T35" s="28">
        <v>8.6</v>
      </c>
      <c r="U35" s="29">
        <v>8.8000000000000007</v>
      </c>
      <c r="V35" s="35">
        <v>8.6</v>
      </c>
      <c r="W35" s="32">
        <f>(S35+U35+T35+V35-MAX(S35:V35)-MIN(S35:V35))/2</f>
        <v>8.7000000000000028</v>
      </c>
      <c r="X35" s="33">
        <v>0</v>
      </c>
      <c r="Y35" s="36">
        <f>SUM(W35,O35,Q35)-X35</f>
        <v>24.99</v>
      </c>
      <c r="Z35" s="234"/>
    </row>
    <row r="36" spans="1:26" s="25" customFormat="1" ht="23.25" customHeight="1" thickBot="1">
      <c r="A36" s="237"/>
      <c r="B36" s="229"/>
      <c r="C36" s="239" t="s">
        <v>213</v>
      </c>
      <c r="D36" s="231">
        <v>2006</v>
      </c>
      <c r="E36" s="231" t="s">
        <v>59</v>
      </c>
      <c r="F36" s="228"/>
      <c r="G36" s="38" t="s">
        <v>45</v>
      </c>
      <c r="H36" s="39">
        <v>8.4</v>
      </c>
      <c r="I36" s="40">
        <v>8.4</v>
      </c>
      <c r="J36" s="40">
        <v>9</v>
      </c>
      <c r="K36" s="41">
        <v>8.8000000000000007</v>
      </c>
      <c r="L36" s="42">
        <v>8.6999999999999993</v>
      </c>
      <c r="M36" s="43">
        <v>0</v>
      </c>
      <c r="N36" s="32">
        <f>(I36+J36+L36+K36-MAX(I36:L36)-MIN(I36:L36))/2</f>
        <v>8.75</v>
      </c>
      <c r="O36" s="33">
        <f>N36*2-M36</f>
        <v>17.5</v>
      </c>
      <c r="P36" s="44">
        <v>75</v>
      </c>
      <c r="Q36" s="53">
        <f>P36/100</f>
        <v>0.75</v>
      </c>
      <c r="R36" s="39">
        <v>8.4</v>
      </c>
      <c r="S36" s="40">
        <v>8.6</v>
      </c>
      <c r="T36" s="40">
        <v>8.4</v>
      </c>
      <c r="U36" s="41">
        <v>8.6</v>
      </c>
      <c r="V36" s="45">
        <v>8.4</v>
      </c>
      <c r="W36" s="32">
        <f>(S36+U36+T36+V36-MAX(S36:V36)-MIN(S36:V36))/2</f>
        <v>8.5</v>
      </c>
      <c r="X36" s="46">
        <v>0</v>
      </c>
      <c r="Y36" s="36">
        <f>SUM(W36,O36,Q36)-X36</f>
        <v>26.75</v>
      </c>
      <c r="Z36" s="235"/>
    </row>
    <row r="37" spans="1:26" s="25" customFormat="1" ht="15.75" thickBot="1">
      <c r="A37" s="238"/>
      <c r="B37" s="230"/>
      <c r="C37" s="240"/>
      <c r="D37" s="232"/>
      <c r="E37" s="250"/>
      <c r="F37" s="263"/>
      <c r="G37" s="241" t="s">
        <v>43</v>
      </c>
      <c r="H37" s="242"/>
      <c r="I37" s="242"/>
      <c r="J37" s="242"/>
      <c r="K37" s="242"/>
      <c r="L37" s="242"/>
      <c r="M37" s="243"/>
      <c r="N37" s="47">
        <f>SUM(N34:N36)-M34-M35-M36</f>
        <v>25.450000000000003</v>
      </c>
      <c r="O37" s="55"/>
      <c r="P37" s="244" t="s">
        <v>46</v>
      </c>
      <c r="Q37" s="245"/>
      <c r="R37" s="245"/>
      <c r="S37" s="245"/>
      <c r="T37" s="245"/>
      <c r="U37" s="245"/>
      <c r="V37" s="245"/>
      <c r="W37" s="245"/>
      <c r="X37" s="246"/>
      <c r="Y37" s="49">
        <f>SUM(Y34:Y36)</f>
        <v>78.62</v>
      </c>
      <c r="Z37" s="53">
        <f>N37</f>
        <v>25.450000000000003</v>
      </c>
    </row>
    <row r="38" spans="1:26" s="25" customFormat="1" ht="15.75" customHeight="1" thickBot="1">
      <c r="A38" s="236">
        <v>3</v>
      </c>
      <c r="B38" s="227" t="s">
        <v>262</v>
      </c>
      <c r="C38" s="262" t="s">
        <v>271</v>
      </c>
      <c r="D38" s="257">
        <v>2011</v>
      </c>
      <c r="E38" s="257" t="s">
        <v>59</v>
      </c>
      <c r="F38" s="227" t="s">
        <v>263</v>
      </c>
      <c r="G38" s="26" t="s">
        <v>4</v>
      </c>
      <c r="H38" s="27">
        <v>8.9</v>
      </c>
      <c r="I38" s="28">
        <v>8.9</v>
      </c>
      <c r="J38" s="28">
        <v>9</v>
      </c>
      <c r="K38" s="29">
        <v>8.6</v>
      </c>
      <c r="L38" s="30">
        <v>8.6</v>
      </c>
      <c r="M38" s="31">
        <v>0.6</v>
      </c>
      <c r="N38" s="32">
        <f>(I38+J38+L38+K38-MAX(I38:L38)-MIN(I38:L38))/2</f>
        <v>8.75</v>
      </c>
      <c r="O38" s="33">
        <f>N38*2-M38</f>
        <v>16.899999999999999</v>
      </c>
      <c r="P38" s="34">
        <v>53</v>
      </c>
      <c r="Q38" s="53">
        <f>P38/100</f>
        <v>0.53</v>
      </c>
      <c r="R38" s="27">
        <v>8.5</v>
      </c>
      <c r="S38" s="28">
        <v>8.4</v>
      </c>
      <c r="T38" s="28">
        <v>8.5</v>
      </c>
      <c r="U38" s="29">
        <v>8.4</v>
      </c>
      <c r="V38" s="35">
        <v>8.5</v>
      </c>
      <c r="W38" s="32">
        <f>(S38+U38+T38+V38-MAX(S38:V38)-MIN(S38:V38))/2</f>
        <v>8.4499999999999993</v>
      </c>
      <c r="X38" s="33">
        <v>0</v>
      </c>
      <c r="Y38" s="53">
        <f>SUM(W38,O38,Q38)-X38</f>
        <v>25.88</v>
      </c>
      <c r="Z38" s="233" t="str">
        <f>IF(N41&gt;=25.8,"КМС","б\р")</f>
        <v>б\р</v>
      </c>
    </row>
    <row r="39" spans="1:26" s="25" customFormat="1" ht="15.75" thickBot="1">
      <c r="A39" s="237"/>
      <c r="B39" s="228"/>
      <c r="C39" s="239"/>
      <c r="D39" s="231"/>
      <c r="E39" s="231"/>
      <c r="F39" s="228"/>
      <c r="G39" s="37" t="s">
        <v>17</v>
      </c>
      <c r="H39" s="27">
        <v>7.7</v>
      </c>
      <c r="I39" s="28">
        <v>7.7</v>
      </c>
      <c r="J39" s="28">
        <v>7.7</v>
      </c>
      <c r="K39" s="29">
        <v>7.8</v>
      </c>
      <c r="L39" s="30">
        <v>7.4</v>
      </c>
      <c r="M39" s="31">
        <v>0</v>
      </c>
      <c r="N39" s="32">
        <f>(I39+J39+L39+K39-MAX(I39:L39)-MIN(I39:L39))/2</f>
        <v>7.7</v>
      </c>
      <c r="O39" s="33">
        <f>N39*2-M39</f>
        <v>15.4</v>
      </c>
      <c r="P39" s="34">
        <v>35</v>
      </c>
      <c r="Q39" s="53">
        <f>P39/100</f>
        <v>0.35</v>
      </c>
      <c r="R39" s="27">
        <v>8</v>
      </c>
      <c r="S39" s="28">
        <v>8</v>
      </c>
      <c r="T39" s="28">
        <v>8</v>
      </c>
      <c r="U39" s="29">
        <v>8</v>
      </c>
      <c r="V39" s="35">
        <v>8</v>
      </c>
      <c r="W39" s="32">
        <f>(S39+U39+T39+V39-MAX(S39:V39)-MIN(S39:V39))/2</f>
        <v>8</v>
      </c>
      <c r="X39" s="33">
        <v>1</v>
      </c>
      <c r="Y39" s="36">
        <f>SUM(W39,O39,Q39)-X39</f>
        <v>22.75</v>
      </c>
      <c r="Z39" s="234"/>
    </row>
    <row r="40" spans="1:26" s="25" customFormat="1" ht="22.5" thickBot="1">
      <c r="A40" s="237"/>
      <c r="B40" s="229"/>
      <c r="C40" s="239" t="s">
        <v>272</v>
      </c>
      <c r="D40" s="231">
        <v>2007</v>
      </c>
      <c r="E40" s="231" t="s">
        <v>59</v>
      </c>
      <c r="F40" s="228"/>
      <c r="G40" s="38" t="s">
        <v>45</v>
      </c>
      <c r="H40" s="39">
        <v>7.9</v>
      </c>
      <c r="I40" s="40">
        <v>7.9</v>
      </c>
      <c r="J40" s="40">
        <v>8</v>
      </c>
      <c r="K40" s="41">
        <v>8</v>
      </c>
      <c r="L40" s="42">
        <v>7.6</v>
      </c>
      <c r="M40" s="43">
        <v>0</v>
      </c>
      <c r="N40" s="32">
        <f>(I40+J40+L40+K40-MAX(I40:L40)-MIN(I40:L40))/2</f>
        <v>7.95</v>
      </c>
      <c r="O40" s="33">
        <f>N40*2-M40</f>
        <v>15.9</v>
      </c>
      <c r="P40" s="44">
        <v>53</v>
      </c>
      <c r="Q40" s="53">
        <f>P40/100</f>
        <v>0.53</v>
      </c>
      <c r="R40" s="39">
        <v>7.7</v>
      </c>
      <c r="S40" s="40">
        <v>7.7</v>
      </c>
      <c r="T40" s="40">
        <v>7.9</v>
      </c>
      <c r="U40" s="41">
        <v>7.7</v>
      </c>
      <c r="V40" s="45">
        <v>7.9</v>
      </c>
      <c r="W40" s="32">
        <f>(S40+U40+T40+V40-MAX(S40:V40)-MIN(S40:V40))/2</f>
        <v>7.8000000000000025</v>
      </c>
      <c r="X40" s="46">
        <v>1</v>
      </c>
      <c r="Y40" s="36">
        <f>SUM(W40,O40,Q40)-X40</f>
        <v>23.230000000000004</v>
      </c>
      <c r="Z40" s="235"/>
    </row>
    <row r="41" spans="1:26" s="25" customFormat="1" ht="15.75" thickBot="1">
      <c r="A41" s="238"/>
      <c r="B41" s="230"/>
      <c r="C41" s="240"/>
      <c r="D41" s="232"/>
      <c r="E41" s="250"/>
      <c r="F41" s="263"/>
      <c r="G41" s="241" t="s">
        <v>43</v>
      </c>
      <c r="H41" s="242"/>
      <c r="I41" s="242"/>
      <c r="J41" s="242"/>
      <c r="K41" s="242"/>
      <c r="L41" s="242"/>
      <c r="M41" s="243"/>
      <c r="N41" s="47">
        <f>SUM(N38:N40)-M38-M39-M40</f>
        <v>23.799999999999997</v>
      </c>
      <c r="O41" s="48"/>
      <c r="P41" s="247" t="s">
        <v>46</v>
      </c>
      <c r="Q41" s="248"/>
      <c r="R41" s="248"/>
      <c r="S41" s="248"/>
      <c r="T41" s="248"/>
      <c r="U41" s="248"/>
      <c r="V41" s="248"/>
      <c r="W41" s="248"/>
      <c r="X41" s="249"/>
      <c r="Y41" s="49">
        <f>SUM(Y38:Y40)</f>
        <v>71.86</v>
      </c>
      <c r="Z41" s="50">
        <f>N41</f>
        <v>23.799999999999997</v>
      </c>
    </row>
    <row r="42" spans="1:26" s="51" customFormat="1" ht="19.5" thickBot="1">
      <c r="A42" s="267" t="s">
        <v>66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/>
      <c r="X42" s="268"/>
      <c r="Y42" s="268"/>
      <c r="Z42" s="269"/>
    </row>
    <row r="43" spans="1:26" s="51" customFormat="1" ht="15.75" customHeight="1" thickBot="1">
      <c r="A43" s="236">
        <v>1</v>
      </c>
      <c r="B43" s="227" t="s">
        <v>262</v>
      </c>
      <c r="C43" s="262" t="s">
        <v>291</v>
      </c>
      <c r="D43" s="257">
        <v>2009</v>
      </c>
      <c r="E43" s="257" t="s">
        <v>59</v>
      </c>
      <c r="F43" s="227" t="s">
        <v>263</v>
      </c>
      <c r="G43" s="26" t="s">
        <v>4</v>
      </c>
      <c r="H43" s="27">
        <v>8.3000000000000007</v>
      </c>
      <c r="I43" s="28">
        <v>8.3000000000000007</v>
      </c>
      <c r="J43" s="28">
        <v>8.4</v>
      </c>
      <c r="K43" s="29">
        <v>8.1</v>
      </c>
      <c r="L43" s="30">
        <v>8.6</v>
      </c>
      <c r="M43" s="31">
        <v>0</v>
      </c>
      <c r="N43" s="32">
        <f>(I43+J43+L43+K43-MAX(I43:L43)-MIN(I43:L43))/2</f>
        <v>8.3500000000000014</v>
      </c>
      <c r="O43" s="33">
        <f>N43*2-M43</f>
        <v>16.700000000000003</v>
      </c>
      <c r="P43" s="34">
        <v>0.5</v>
      </c>
      <c r="Q43" s="53">
        <v>0.5</v>
      </c>
      <c r="R43" s="27">
        <v>7.5</v>
      </c>
      <c r="S43" s="28">
        <v>7.5</v>
      </c>
      <c r="T43" s="28">
        <v>7.7</v>
      </c>
      <c r="U43" s="29">
        <v>7.5</v>
      </c>
      <c r="V43" s="35">
        <v>7.7</v>
      </c>
      <c r="W43" s="32">
        <f>(S43+U43+T43+V43-MAX(S43:V43)-MIN(S43:V43))/2</f>
        <v>7.6</v>
      </c>
      <c r="X43" s="33">
        <v>2.1</v>
      </c>
      <c r="Y43" s="53">
        <f>SUM(W43,O43,Q43)-X43</f>
        <v>22.700000000000003</v>
      </c>
      <c r="Z43" s="233" t="str">
        <f>IF(N46&gt;=26.4,"МС","б\р")</f>
        <v>б\р</v>
      </c>
    </row>
    <row r="44" spans="1:26" s="51" customFormat="1" ht="15.75" thickBot="1">
      <c r="A44" s="237"/>
      <c r="B44" s="228"/>
      <c r="C44" s="239"/>
      <c r="D44" s="231"/>
      <c r="E44" s="231"/>
      <c r="F44" s="228"/>
      <c r="G44" s="37" t="s">
        <v>17</v>
      </c>
      <c r="H44" s="27">
        <v>8.3000000000000007</v>
      </c>
      <c r="I44" s="28">
        <v>8.3000000000000007</v>
      </c>
      <c r="J44" s="28">
        <v>7.8</v>
      </c>
      <c r="K44" s="29">
        <v>8</v>
      </c>
      <c r="L44" s="30">
        <v>8.3000000000000007</v>
      </c>
      <c r="M44" s="31">
        <v>0</v>
      </c>
      <c r="N44" s="32">
        <f>(I44+J44+L44+K44-MAX(I44:L44)-MIN(I44:L44))/2</f>
        <v>8.1500000000000021</v>
      </c>
      <c r="O44" s="33">
        <f>N44*2-M44</f>
        <v>16.300000000000004</v>
      </c>
      <c r="P44" s="34">
        <v>0.4</v>
      </c>
      <c r="Q44" s="53">
        <v>0.4</v>
      </c>
      <c r="R44" s="27">
        <v>7.4</v>
      </c>
      <c r="S44" s="28">
        <v>7.5</v>
      </c>
      <c r="T44" s="28">
        <v>7.4</v>
      </c>
      <c r="U44" s="29">
        <v>7.5</v>
      </c>
      <c r="V44" s="35">
        <v>7.4</v>
      </c>
      <c r="W44" s="32">
        <f>(S44+U44+T44+V44-MAX(S44:V44)-MIN(S44:V44))/2</f>
        <v>7.4499999999999984</v>
      </c>
      <c r="X44" s="33">
        <v>2.2999999999999998</v>
      </c>
      <c r="Y44" s="36">
        <f>SUM(W44,O44,Q44)-X44</f>
        <v>21.85</v>
      </c>
      <c r="Z44" s="234"/>
    </row>
    <row r="45" spans="1:26" s="51" customFormat="1" ht="22.5" thickBot="1">
      <c r="A45" s="237"/>
      <c r="B45" s="229"/>
      <c r="C45" s="239" t="s">
        <v>292</v>
      </c>
      <c r="D45" s="231">
        <v>2007</v>
      </c>
      <c r="E45" s="231" t="s">
        <v>145</v>
      </c>
      <c r="F45" s="228"/>
      <c r="G45" s="38" t="s">
        <v>45</v>
      </c>
      <c r="H45" s="39"/>
      <c r="I45" s="40"/>
      <c r="J45" s="40"/>
      <c r="K45" s="41"/>
      <c r="L45" s="42"/>
      <c r="M45" s="43">
        <v>0</v>
      </c>
      <c r="N45" s="32">
        <f>(I45+J45+L45+K45-MAX(I45:L45)-MIN(I45:L45))/2</f>
        <v>0</v>
      </c>
      <c r="O45" s="33">
        <f>N45*2-M45</f>
        <v>0</v>
      </c>
      <c r="P45" s="44"/>
      <c r="Q45" s="53">
        <f>P45/100</f>
        <v>0</v>
      </c>
      <c r="R45" s="39"/>
      <c r="S45" s="40"/>
      <c r="T45" s="40"/>
      <c r="U45" s="41"/>
      <c r="V45" s="45"/>
      <c r="W45" s="32">
        <f>(S45+U45+T45+V45-MAX(S45:V45)-MIN(S45:V45))/2</f>
        <v>0</v>
      </c>
      <c r="X45" s="46">
        <v>0</v>
      </c>
      <c r="Y45" s="36">
        <f>SUM(W45,O45,Q45)-X45</f>
        <v>0</v>
      </c>
      <c r="Z45" s="235"/>
    </row>
    <row r="46" spans="1:26" s="51" customFormat="1" ht="15.75" thickBot="1">
      <c r="A46" s="238"/>
      <c r="B46" s="230"/>
      <c r="C46" s="240"/>
      <c r="D46" s="232"/>
      <c r="E46" s="250"/>
      <c r="F46" s="263"/>
      <c r="G46" s="241" t="s">
        <v>43</v>
      </c>
      <c r="H46" s="242"/>
      <c r="I46" s="242"/>
      <c r="J46" s="242"/>
      <c r="K46" s="242"/>
      <c r="L46" s="242"/>
      <c r="M46" s="243"/>
      <c r="N46" s="47">
        <f>SUM(N43:N45)-M43-M44-M45</f>
        <v>16.500000000000004</v>
      </c>
      <c r="O46" s="55"/>
      <c r="P46" s="244" t="s">
        <v>46</v>
      </c>
      <c r="Q46" s="245"/>
      <c r="R46" s="245"/>
      <c r="S46" s="245"/>
      <c r="T46" s="245"/>
      <c r="U46" s="245"/>
      <c r="V46" s="245"/>
      <c r="W46" s="245"/>
      <c r="X46" s="246"/>
      <c r="Y46" s="49">
        <f>SUM(Y43:Y45)</f>
        <v>44.550000000000004</v>
      </c>
      <c r="Z46" s="53">
        <f>N46</f>
        <v>16.500000000000004</v>
      </c>
    </row>
    <row r="47" spans="1:26" s="51" customFormat="1" ht="15.75" customHeight="1" thickBot="1">
      <c r="A47" s="236">
        <v>2</v>
      </c>
      <c r="B47" s="227" t="s">
        <v>236</v>
      </c>
      <c r="C47" s="262" t="s">
        <v>256</v>
      </c>
      <c r="D47" s="257">
        <v>2012</v>
      </c>
      <c r="E47" s="257">
        <v>3</v>
      </c>
      <c r="F47" s="227" t="s">
        <v>237</v>
      </c>
      <c r="G47" s="26" t="s">
        <v>4</v>
      </c>
      <c r="H47" s="27">
        <v>6.4</v>
      </c>
      <c r="I47" s="28">
        <v>6.4</v>
      </c>
      <c r="J47" s="28">
        <v>6.6</v>
      </c>
      <c r="K47" s="29">
        <v>6.4</v>
      </c>
      <c r="L47" s="30">
        <v>7.2</v>
      </c>
      <c r="M47" s="31">
        <v>0</v>
      </c>
      <c r="N47" s="32">
        <f>(I47+J47+L47+K47-MAX(I47:L47)-MIN(I47:L47))/2</f>
        <v>6.5000000000000009</v>
      </c>
      <c r="O47" s="33">
        <f>N47*2-M47</f>
        <v>13.000000000000002</v>
      </c>
      <c r="P47" s="34">
        <v>0.5</v>
      </c>
      <c r="Q47" s="53">
        <v>0.5</v>
      </c>
      <c r="R47" s="27">
        <v>6.9</v>
      </c>
      <c r="S47" s="28">
        <v>7</v>
      </c>
      <c r="T47" s="28">
        <v>6.9</v>
      </c>
      <c r="U47" s="29">
        <v>7</v>
      </c>
      <c r="V47" s="35">
        <v>6.9</v>
      </c>
      <c r="W47" s="32">
        <f>(S47+U47+T47+V47-MAX(S47:V47)-MIN(S47:V47))/2</f>
        <v>6.9499999999999984</v>
      </c>
      <c r="X47" s="33">
        <v>0.3</v>
      </c>
      <c r="Y47" s="53">
        <f>SUM(W47,O47,Q47)-X47</f>
        <v>20.149999999999999</v>
      </c>
      <c r="Z47" s="233" t="str">
        <f>IF(N50&gt;=26.4,"МС","б\р")</f>
        <v>б\р</v>
      </c>
    </row>
    <row r="48" spans="1:26" ht="15.75" thickBot="1">
      <c r="A48" s="237"/>
      <c r="B48" s="228"/>
      <c r="C48" s="239"/>
      <c r="D48" s="231"/>
      <c r="E48" s="231"/>
      <c r="F48" s="231"/>
      <c r="G48" s="37" t="s">
        <v>17</v>
      </c>
      <c r="H48" s="27">
        <v>7.5</v>
      </c>
      <c r="I48" s="28">
        <v>7.5</v>
      </c>
      <c r="J48" s="28">
        <v>7.3</v>
      </c>
      <c r="K48" s="29">
        <v>7</v>
      </c>
      <c r="L48" s="30">
        <v>7.4</v>
      </c>
      <c r="M48" s="31">
        <v>0</v>
      </c>
      <c r="N48" s="32">
        <f>(I48+J48+L48+K48-MAX(I48:L48)-MIN(I48:L48))/2</f>
        <v>7.3500000000000014</v>
      </c>
      <c r="O48" s="33">
        <f>N48*2-M48</f>
        <v>14.700000000000003</v>
      </c>
      <c r="P48" s="34">
        <v>0.5</v>
      </c>
      <c r="Q48" s="53">
        <v>0.5</v>
      </c>
      <c r="R48" s="27">
        <v>7.2</v>
      </c>
      <c r="S48" s="28">
        <v>7.3</v>
      </c>
      <c r="T48" s="28">
        <v>7.2</v>
      </c>
      <c r="U48" s="29">
        <v>7.3</v>
      </c>
      <c r="V48" s="35">
        <v>7.2</v>
      </c>
      <c r="W48" s="32">
        <f>(S48+U48+T48+V48-MAX(S48:V48)-MIN(S48:V48))/2</f>
        <v>7.25</v>
      </c>
      <c r="X48" s="33">
        <v>2.2999999999999998</v>
      </c>
      <c r="Y48" s="36">
        <f>SUM(W48,O48,Q48)-X48</f>
        <v>20.150000000000002</v>
      </c>
      <c r="Z48" s="234"/>
    </row>
    <row r="49" spans="1:26" ht="22.5" thickBot="1">
      <c r="A49" s="237"/>
      <c r="B49" s="229"/>
      <c r="C49" s="239" t="s">
        <v>257</v>
      </c>
      <c r="D49" s="231">
        <v>2009</v>
      </c>
      <c r="E49" s="231">
        <v>3</v>
      </c>
      <c r="F49" s="231"/>
      <c r="G49" s="38" t="s">
        <v>45</v>
      </c>
      <c r="H49" s="39"/>
      <c r="I49" s="40"/>
      <c r="J49" s="40"/>
      <c r="K49" s="41"/>
      <c r="L49" s="42"/>
      <c r="M49" s="43">
        <v>0</v>
      </c>
      <c r="N49" s="32">
        <f>(I49+J49+L49+K49-MAX(I49:L49)-MIN(I49:L49))/2</f>
        <v>0</v>
      </c>
      <c r="O49" s="33">
        <f>N49*2-M49</f>
        <v>0</v>
      </c>
      <c r="P49" s="44"/>
      <c r="Q49" s="53">
        <f>P49/100</f>
        <v>0</v>
      </c>
      <c r="R49" s="39"/>
      <c r="S49" s="40"/>
      <c r="T49" s="40"/>
      <c r="U49" s="41"/>
      <c r="V49" s="45"/>
      <c r="W49" s="32">
        <f>(S49+U49+T49+V49-MAX(S49:V49)-MIN(S49:V49))/2</f>
        <v>0</v>
      </c>
      <c r="X49" s="46">
        <v>0</v>
      </c>
      <c r="Y49" s="36">
        <f>SUM(W49,O49,Q49)-X49</f>
        <v>0</v>
      </c>
      <c r="Z49" s="235"/>
    </row>
    <row r="50" spans="1:26" ht="15.75" thickBot="1">
      <c r="A50" s="238"/>
      <c r="B50" s="230"/>
      <c r="C50" s="240"/>
      <c r="D50" s="232"/>
      <c r="E50" s="232"/>
      <c r="F50" s="232"/>
      <c r="G50" s="241" t="s">
        <v>43</v>
      </c>
      <c r="H50" s="242"/>
      <c r="I50" s="242"/>
      <c r="J50" s="242"/>
      <c r="K50" s="242"/>
      <c r="L50" s="242"/>
      <c r="M50" s="243"/>
      <c r="N50" s="47">
        <f>SUM(N47:N49)-M47-M48-M49</f>
        <v>13.850000000000001</v>
      </c>
      <c r="O50" s="48"/>
      <c r="P50" s="247" t="s">
        <v>46</v>
      </c>
      <c r="Q50" s="248"/>
      <c r="R50" s="248"/>
      <c r="S50" s="248"/>
      <c r="T50" s="248"/>
      <c r="U50" s="248"/>
      <c r="V50" s="248"/>
      <c r="W50" s="248"/>
      <c r="X50" s="249"/>
      <c r="Y50" s="49">
        <f>SUM(Y47:Y49)</f>
        <v>40.299999999999997</v>
      </c>
      <c r="Z50" s="50">
        <f>N50</f>
        <v>13.850000000000001</v>
      </c>
    </row>
    <row r="51" spans="1:26" ht="15.75">
      <c r="A51" s="79"/>
      <c r="B51" s="62"/>
      <c r="C51" s="280" t="s">
        <v>48</v>
      </c>
      <c r="D51" s="280"/>
      <c r="E51" s="280"/>
      <c r="F51" s="280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4"/>
      <c r="S51" s="63"/>
      <c r="T51" s="65" t="s">
        <v>70</v>
      </c>
      <c r="U51" s="65"/>
      <c r="V51" s="66"/>
      <c r="W51" s="67"/>
      <c r="X51" s="68"/>
      <c r="Y51" s="25"/>
      <c r="Z51" s="157"/>
    </row>
    <row r="52" spans="1:26" ht="15.75">
      <c r="A52" s="79"/>
      <c r="B52" s="62"/>
      <c r="C52" s="69" t="s">
        <v>26</v>
      </c>
      <c r="D52" s="63"/>
      <c r="E52" s="63"/>
      <c r="F52" s="64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  <c r="S52" s="63"/>
      <c r="T52" s="65" t="s">
        <v>71</v>
      </c>
      <c r="U52" s="65"/>
      <c r="V52" s="66"/>
      <c r="W52" s="70"/>
      <c r="X52" s="70"/>
      <c r="Y52" s="25"/>
      <c r="Z52" s="25"/>
    </row>
    <row r="53" spans="1:26" ht="15.75">
      <c r="A53" s="79"/>
      <c r="B53" s="62"/>
      <c r="C53" s="81"/>
      <c r="D53" s="63"/>
      <c r="E53" s="63"/>
      <c r="F53" s="64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3"/>
      <c r="T53" s="65"/>
      <c r="U53" s="65"/>
      <c r="V53" s="66"/>
      <c r="W53" s="70"/>
      <c r="X53" s="70"/>
      <c r="Y53" s="25"/>
      <c r="Z53" s="25"/>
    </row>
    <row r="54" spans="1:26" ht="15.75">
      <c r="A54" s="79"/>
      <c r="B54" s="62"/>
      <c r="C54" s="279" t="s">
        <v>13</v>
      </c>
      <c r="D54" s="279"/>
      <c r="E54" s="279"/>
      <c r="F54" s="279"/>
      <c r="G54" s="279"/>
      <c r="H54" s="279"/>
      <c r="I54" s="63"/>
      <c r="J54" s="63"/>
      <c r="K54" s="63"/>
      <c r="L54" s="64"/>
      <c r="M54" s="63"/>
      <c r="N54" s="63"/>
      <c r="O54" s="63"/>
      <c r="P54" s="63"/>
      <c r="Q54" s="63"/>
      <c r="R54" s="63"/>
      <c r="S54" s="63"/>
      <c r="T54" s="65" t="s">
        <v>72</v>
      </c>
      <c r="U54" s="65"/>
      <c r="V54" s="66"/>
      <c r="W54" s="70"/>
      <c r="X54" s="70"/>
      <c r="Y54" s="25"/>
      <c r="Z54" s="25"/>
    </row>
    <row r="55" spans="1:26" ht="15.75">
      <c r="A55" s="79"/>
      <c r="B55" s="62"/>
      <c r="C55" s="69" t="s">
        <v>26</v>
      </c>
      <c r="D55" s="69"/>
      <c r="E55" s="69"/>
      <c r="F55" s="63"/>
      <c r="G55" s="63"/>
      <c r="H55" s="63"/>
      <c r="I55" s="71"/>
      <c r="J55" s="63"/>
      <c r="K55" s="63"/>
      <c r="L55" s="64"/>
      <c r="M55" s="63"/>
      <c r="N55" s="63"/>
      <c r="O55" s="63"/>
      <c r="P55" s="63"/>
      <c r="Q55" s="63"/>
      <c r="R55" s="63"/>
      <c r="S55" s="63"/>
      <c r="T55" s="65" t="s">
        <v>73</v>
      </c>
      <c r="U55" s="65"/>
      <c r="V55" s="66"/>
      <c r="W55" s="25"/>
      <c r="X55" s="25"/>
      <c r="Y55" s="25"/>
      <c r="Z55" s="25"/>
    </row>
    <row r="56" spans="1:26" ht="20.25">
      <c r="A56" s="277" t="s">
        <v>115</v>
      </c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</row>
    <row r="57" spans="1:26" ht="20.25">
      <c r="A57" s="58"/>
      <c r="B57" s="15"/>
      <c r="C57" s="25"/>
      <c r="D57" s="2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80"/>
      <c r="Q57" s="2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>
      <c r="A58" s="58"/>
      <c r="B58" s="15"/>
      <c r="C58" s="278" t="s">
        <v>117</v>
      </c>
      <c r="D58" s="278"/>
      <c r="E58" s="278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75" t="s">
        <v>75</v>
      </c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6.5" thickBot="1">
      <c r="A59" s="58"/>
      <c r="B59" s="25"/>
      <c r="C59" s="158"/>
      <c r="D59" s="158"/>
      <c r="E59" s="158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75" t="s">
        <v>116</v>
      </c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9.5" thickBot="1">
      <c r="A60" s="267" t="s">
        <v>123</v>
      </c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9"/>
    </row>
    <row r="61" spans="1:26" s="25" customFormat="1" ht="15.75" thickBot="1">
      <c r="A61" s="251" t="s">
        <v>0</v>
      </c>
      <c r="B61" s="5" t="s">
        <v>2</v>
      </c>
      <c r="C61" s="251" t="s">
        <v>1</v>
      </c>
      <c r="D61" s="260" t="s">
        <v>28</v>
      </c>
      <c r="E61" s="255" t="s">
        <v>27</v>
      </c>
      <c r="F61" s="273" t="s">
        <v>16</v>
      </c>
      <c r="G61" s="275" t="s">
        <v>3</v>
      </c>
      <c r="H61" s="270" t="s">
        <v>113</v>
      </c>
      <c r="I61" s="271"/>
      <c r="J61" s="271"/>
      <c r="K61" s="271"/>
      <c r="L61" s="272"/>
      <c r="M61" s="258" t="s">
        <v>32</v>
      </c>
      <c r="N61" s="258" t="s">
        <v>33</v>
      </c>
      <c r="O61" s="258" t="s">
        <v>34</v>
      </c>
      <c r="P61" s="253" t="s">
        <v>25</v>
      </c>
      <c r="Q61" s="255" t="s">
        <v>114</v>
      </c>
      <c r="R61" s="270" t="s">
        <v>44</v>
      </c>
      <c r="S61" s="271" t="s">
        <v>44</v>
      </c>
      <c r="T61" s="271"/>
      <c r="U61" s="271"/>
      <c r="V61" s="272"/>
      <c r="W61" s="258" t="s">
        <v>30</v>
      </c>
      <c r="X61" s="258" t="s">
        <v>29</v>
      </c>
      <c r="Y61" s="258" t="s">
        <v>35</v>
      </c>
      <c r="Z61" s="258" t="s">
        <v>49</v>
      </c>
    </row>
    <row r="62" spans="1:26" s="25" customFormat="1" ht="15.75" thickBot="1">
      <c r="A62" s="252"/>
      <c r="B62" s="6" t="s">
        <v>15</v>
      </c>
      <c r="C62" s="252"/>
      <c r="D62" s="261"/>
      <c r="E62" s="256"/>
      <c r="F62" s="274"/>
      <c r="G62" s="276"/>
      <c r="H62" s="208" t="s">
        <v>9</v>
      </c>
      <c r="I62" s="209" t="s">
        <v>18</v>
      </c>
      <c r="J62" s="209" t="s">
        <v>19</v>
      </c>
      <c r="K62" s="209" t="s">
        <v>20</v>
      </c>
      <c r="L62" s="209" t="s">
        <v>21</v>
      </c>
      <c r="M62" s="259" t="s">
        <v>11</v>
      </c>
      <c r="N62" s="259" t="s">
        <v>22</v>
      </c>
      <c r="O62" s="259" t="s">
        <v>23</v>
      </c>
      <c r="P62" s="254"/>
      <c r="Q62" s="256" t="s">
        <v>24</v>
      </c>
      <c r="R62" s="208" t="s">
        <v>9</v>
      </c>
      <c r="S62" s="209" t="s">
        <v>5</v>
      </c>
      <c r="T62" s="209" t="s">
        <v>6</v>
      </c>
      <c r="U62" s="209" t="s">
        <v>7</v>
      </c>
      <c r="V62" s="209" t="s">
        <v>8</v>
      </c>
      <c r="W62" s="259" t="s">
        <v>10</v>
      </c>
      <c r="X62" s="259" t="s">
        <v>9</v>
      </c>
      <c r="Y62" s="259" t="s">
        <v>12</v>
      </c>
      <c r="Z62" s="259" t="s">
        <v>14</v>
      </c>
    </row>
    <row r="63" spans="1:26" s="25" customFormat="1" ht="15.75" thickBot="1">
      <c r="A63" s="236">
        <v>1</v>
      </c>
      <c r="B63" s="227" t="s">
        <v>381</v>
      </c>
      <c r="C63" s="262" t="s">
        <v>383</v>
      </c>
      <c r="D63" s="257">
        <v>2011</v>
      </c>
      <c r="E63" s="257" t="s">
        <v>145</v>
      </c>
      <c r="F63" s="227" t="s">
        <v>384</v>
      </c>
      <c r="G63" s="26" t="s">
        <v>4</v>
      </c>
      <c r="H63" s="27">
        <v>8.4</v>
      </c>
      <c r="I63" s="28">
        <v>8.4</v>
      </c>
      <c r="J63" s="28">
        <v>8.6999999999999993</v>
      </c>
      <c r="K63" s="29">
        <v>8.6</v>
      </c>
      <c r="L63" s="30">
        <v>8.4</v>
      </c>
      <c r="M63" s="31">
        <v>0</v>
      </c>
      <c r="N63" s="32">
        <f>(I63+J63+L63+K63-MAX(I63:L63)-MIN(I63:L63))/2</f>
        <v>8.5</v>
      </c>
      <c r="O63" s="33">
        <f>N63*2-M63</f>
        <v>17</v>
      </c>
      <c r="P63" s="34">
        <v>37</v>
      </c>
      <c r="Q63" s="53">
        <f>P63/100</f>
        <v>0.37</v>
      </c>
      <c r="R63" s="27">
        <v>7.6</v>
      </c>
      <c r="S63" s="28">
        <v>7.7</v>
      </c>
      <c r="T63" s="28">
        <v>7.6</v>
      </c>
      <c r="U63" s="29">
        <v>7.7</v>
      </c>
      <c r="V63" s="35">
        <v>7.6</v>
      </c>
      <c r="W63" s="32">
        <f>(S63+U63+T63+V63-MAX(S63:V63)-MIN(S63:V63))/2</f>
        <v>7.6500000000000012</v>
      </c>
      <c r="X63" s="33">
        <v>0.1</v>
      </c>
      <c r="Y63" s="53">
        <f>SUM(W63,O63,Q63)-X63</f>
        <v>24.92</v>
      </c>
      <c r="Z63" s="233" t="str">
        <f>IF(N66&gt;=26.4,"МС","б\р")</f>
        <v>б\р</v>
      </c>
    </row>
    <row r="64" spans="1:26" s="25" customFormat="1" ht="15.75" thickBot="1">
      <c r="A64" s="237"/>
      <c r="B64" s="228"/>
      <c r="C64" s="239"/>
      <c r="D64" s="231"/>
      <c r="E64" s="231"/>
      <c r="F64" s="231"/>
      <c r="G64" s="37" t="s">
        <v>17</v>
      </c>
      <c r="H64" s="27">
        <v>8.6999999999999993</v>
      </c>
      <c r="I64" s="28">
        <v>8.6999999999999993</v>
      </c>
      <c r="J64" s="28">
        <v>8.5</v>
      </c>
      <c r="K64" s="29">
        <v>8.6</v>
      </c>
      <c r="L64" s="30">
        <v>8.6</v>
      </c>
      <c r="M64" s="31">
        <v>0</v>
      </c>
      <c r="N64" s="32">
        <f>(I64+J64+L64+K64-MAX(I64:L64)-MIN(I64:L64))/2</f>
        <v>8.6</v>
      </c>
      <c r="O64" s="33">
        <f>N64*2-M64</f>
        <v>17.2</v>
      </c>
      <c r="P64" s="34">
        <v>31</v>
      </c>
      <c r="Q64" s="53">
        <v>0.3</v>
      </c>
      <c r="R64" s="27">
        <v>8.1999999999999993</v>
      </c>
      <c r="S64" s="28">
        <v>8.3000000000000007</v>
      </c>
      <c r="T64" s="28">
        <v>8.1999999999999993</v>
      </c>
      <c r="U64" s="29">
        <v>8.3000000000000007</v>
      </c>
      <c r="V64" s="35">
        <v>8.1999999999999993</v>
      </c>
      <c r="W64" s="32">
        <f>(S64+U64+T64+V64-MAX(S64:V64)-MIN(S64:V64))/2</f>
        <v>8.25</v>
      </c>
      <c r="X64" s="33">
        <v>0.1</v>
      </c>
      <c r="Y64" s="36">
        <f>SUM(W64,O64,Q64)-X64</f>
        <v>25.65</v>
      </c>
      <c r="Z64" s="234"/>
    </row>
    <row r="65" spans="1:26" s="25" customFormat="1" ht="22.5" thickBot="1">
      <c r="A65" s="237"/>
      <c r="B65" s="229"/>
      <c r="C65" s="239" t="s">
        <v>382</v>
      </c>
      <c r="D65" s="231">
        <v>2007</v>
      </c>
      <c r="E65" s="231">
        <v>2</v>
      </c>
      <c r="F65" s="231"/>
      <c r="G65" s="38" t="s">
        <v>45</v>
      </c>
      <c r="H65" s="39">
        <v>7.5</v>
      </c>
      <c r="I65" s="40">
        <v>7.5</v>
      </c>
      <c r="J65" s="40">
        <v>7.3</v>
      </c>
      <c r="K65" s="41">
        <v>7.8</v>
      </c>
      <c r="L65" s="42">
        <v>7.8</v>
      </c>
      <c r="M65" s="43">
        <v>0</v>
      </c>
      <c r="N65" s="32">
        <f>(I65+J65+L65+K65-MAX(I65:L65)-MIN(I65:L65))/2</f>
        <v>7.65</v>
      </c>
      <c r="O65" s="33">
        <f>N65*2-M65</f>
        <v>15.3</v>
      </c>
      <c r="P65" s="44">
        <v>50</v>
      </c>
      <c r="Q65" s="53">
        <f>P65/100</f>
        <v>0.5</v>
      </c>
      <c r="R65" s="39">
        <v>7.5</v>
      </c>
      <c r="S65" s="40">
        <v>7.6</v>
      </c>
      <c r="T65" s="40">
        <v>7.5</v>
      </c>
      <c r="U65" s="41">
        <v>7.6</v>
      </c>
      <c r="V65" s="45">
        <v>7.5</v>
      </c>
      <c r="W65" s="32">
        <f>(S65+U65+T65+V65-MAX(S65:V65)-MIN(S65:V65))/2</f>
        <v>7.5500000000000007</v>
      </c>
      <c r="X65" s="46">
        <v>0.1</v>
      </c>
      <c r="Y65" s="36">
        <f>SUM(W65,O65,Q65)-X65</f>
        <v>23.25</v>
      </c>
      <c r="Z65" s="235"/>
    </row>
    <row r="66" spans="1:26" s="25" customFormat="1" ht="15.75" thickBot="1">
      <c r="A66" s="238"/>
      <c r="B66" s="230"/>
      <c r="C66" s="240"/>
      <c r="D66" s="232"/>
      <c r="E66" s="232"/>
      <c r="F66" s="232"/>
      <c r="G66" s="241" t="s">
        <v>43</v>
      </c>
      <c r="H66" s="242"/>
      <c r="I66" s="242"/>
      <c r="J66" s="242"/>
      <c r="K66" s="242"/>
      <c r="L66" s="242"/>
      <c r="M66" s="243"/>
      <c r="N66" s="47">
        <f>SUM(N63:N65)-M63-M64-M65</f>
        <v>24.75</v>
      </c>
      <c r="O66" s="48"/>
      <c r="P66" s="247" t="s">
        <v>46</v>
      </c>
      <c r="Q66" s="248"/>
      <c r="R66" s="248"/>
      <c r="S66" s="248"/>
      <c r="T66" s="248"/>
      <c r="U66" s="248"/>
      <c r="V66" s="248"/>
      <c r="W66" s="248"/>
      <c r="X66" s="249"/>
      <c r="Y66" s="49">
        <f>SUM(Y63:Y65)</f>
        <v>73.819999999999993</v>
      </c>
      <c r="Z66" s="50">
        <f>N66</f>
        <v>24.75</v>
      </c>
    </row>
    <row r="67" spans="1:26" s="25" customFormat="1" ht="15.75" thickBot="1">
      <c r="A67" s="236">
        <v>2</v>
      </c>
      <c r="B67" s="227" t="s">
        <v>236</v>
      </c>
      <c r="C67" s="262" t="s">
        <v>254</v>
      </c>
      <c r="D67" s="257">
        <v>2014</v>
      </c>
      <c r="E67" s="257" t="s">
        <v>168</v>
      </c>
      <c r="F67" s="227" t="s">
        <v>237</v>
      </c>
      <c r="G67" s="26" t="s">
        <v>4</v>
      </c>
      <c r="H67" s="27">
        <v>8.1999999999999993</v>
      </c>
      <c r="I67" s="28">
        <v>8.1999999999999993</v>
      </c>
      <c r="J67" s="28">
        <v>8.4</v>
      </c>
      <c r="K67" s="29">
        <v>8.1999999999999993</v>
      </c>
      <c r="L67" s="30">
        <v>8.1</v>
      </c>
      <c r="M67" s="31">
        <v>0</v>
      </c>
      <c r="N67" s="32">
        <f>(I67+J67+L67+K67-MAX(I67:L67)-MIN(I67:L67))/2</f>
        <v>8.2000000000000028</v>
      </c>
      <c r="O67" s="33">
        <f>N67*2-M67</f>
        <v>16.400000000000006</v>
      </c>
      <c r="P67" s="34">
        <v>32</v>
      </c>
      <c r="Q67" s="53">
        <f>P67/100</f>
        <v>0.32</v>
      </c>
      <c r="R67" s="27">
        <v>7.7</v>
      </c>
      <c r="S67" s="28">
        <v>7.7</v>
      </c>
      <c r="T67" s="28">
        <v>7.5</v>
      </c>
      <c r="U67" s="29">
        <v>7.7</v>
      </c>
      <c r="V67" s="35">
        <v>7.5</v>
      </c>
      <c r="W67" s="32">
        <f>(S67+U67+T67+V67-MAX(S67:V67)-MIN(S67:V67))/2</f>
        <v>7.6</v>
      </c>
      <c r="X67" s="33">
        <v>2.8</v>
      </c>
      <c r="Y67" s="53">
        <f>SUM(W67,O67,Q67)-X67</f>
        <v>21.520000000000007</v>
      </c>
      <c r="Z67" s="233" t="str">
        <f>IF(N70&gt;=26.4,"МС","б\р")</f>
        <v>б\р</v>
      </c>
    </row>
    <row r="68" spans="1:26" s="25" customFormat="1" ht="15.75" thickBot="1">
      <c r="A68" s="237"/>
      <c r="B68" s="228"/>
      <c r="C68" s="239"/>
      <c r="D68" s="231"/>
      <c r="E68" s="231"/>
      <c r="F68" s="231"/>
      <c r="G68" s="37" t="s">
        <v>17</v>
      </c>
      <c r="H68" s="27">
        <v>6.6</v>
      </c>
      <c r="I68" s="28">
        <v>6.6</v>
      </c>
      <c r="J68" s="28">
        <v>7.1</v>
      </c>
      <c r="K68" s="29">
        <v>7.3</v>
      </c>
      <c r="L68" s="30">
        <v>8.4</v>
      </c>
      <c r="M68" s="31">
        <v>0</v>
      </c>
      <c r="N68" s="32">
        <f>(I68+J68+L68+K68-MAX(I68:L68)-MIN(I68:L68))/2</f>
        <v>7.2</v>
      </c>
      <c r="O68" s="33">
        <f>N68*2-M68</f>
        <v>14.4</v>
      </c>
      <c r="P68" s="34">
        <v>31</v>
      </c>
      <c r="Q68" s="53">
        <v>0.3</v>
      </c>
      <c r="R68" s="27">
        <v>7.4</v>
      </c>
      <c r="S68" s="28">
        <v>7.3</v>
      </c>
      <c r="T68" s="28">
        <v>7.4</v>
      </c>
      <c r="U68" s="29">
        <v>7.3</v>
      </c>
      <c r="V68" s="35">
        <v>7.4</v>
      </c>
      <c r="W68" s="32">
        <f>(S68+U68+T68+V68-MAX(S68:V68)-MIN(S68:V68))/2</f>
        <v>7.35</v>
      </c>
      <c r="X68" s="33">
        <v>0.3</v>
      </c>
      <c r="Y68" s="36">
        <f>SUM(W68,O68,Q68)-X68</f>
        <v>21.75</v>
      </c>
      <c r="Z68" s="234"/>
    </row>
    <row r="69" spans="1:26" s="25" customFormat="1" ht="22.5" thickBot="1">
      <c r="A69" s="237"/>
      <c r="B69" s="229"/>
      <c r="C69" s="239" t="s">
        <v>255</v>
      </c>
      <c r="D69" s="231">
        <v>2009</v>
      </c>
      <c r="E69" s="231">
        <v>3</v>
      </c>
      <c r="F69" s="231"/>
      <c r="G69" s="38" t="s">
        <v>45</v>
      </c>
      <c r="H69" s="39">
        <v>6</v>
      </c>
      <c r="I69" s="40">
        <v>6</v>
      </c>
      <c r="J69" s="40">
        <v>6.2</v>
      </c>
      <c r="K69" s="41">
        <v>6.4</v>
      </c>
      <c r="L69" s="42">
        <v>6</v>
      </c>
      <c r="M69" s="43">
        <v>1.5</v>
      </c>
      <c r="N69" s="32">
        <f>(I69+J69+L69+K69-MAX(I69:L69)-MIN(I69:L69))/2</f>
        <v>6.1000000000000014</v>
      </c>
      <c r="O69" s="33">
        <f>N69*2-M69</f>
        <v>10.700000000000003</v>
      </c>
      <c r="P69" s="44">
        <v>56</v>
      </c>
      <c r="Q69" s="53">
        <f>P69/100</f>
        <v>0.56000000000000005</v>
      </c>
      <c r="R69" s="39">
        <v>7.3</v>
      </c>
      <c r="S69" s="40">
        <v>7.2</v>
      </c>
      <c r="T69" s="40">
        <v>7.3</v>
      </c>
      <c r="U69" s="41">
        <v>7.2</v>
      </c>
      <c r="V69" s="45">
        <v>7.3</v>
      </c>
      <c r="W69" s="32">
        <f>(S69+U69+T69+V69-MAX(S69:V69)-MIN(S69:V69))/2</f>
        <v>7.25</v>
      </c>
      <c r="X69" s="46">
        <v>0.3</v>
      </c>
      <c r="Y69" s="36">
        <f>SUM(W69,O69,Q69)-X69</f>
        <v>18.21</v>
      </c>
      <c r="Z69" s="235"/>
    </row>
    <row r="70" spans="1:26" s="25" customFormat="1" ht="15.75" thickBot="1">
      <c r="A70" s="238"/>
      <c r="B70" s="230"/>
      <c r="C70" s="240"/>
      <c r="D70" s="232"/>
      <c r="E70" s="232"/>
      <c r="F70" s="232"/>
      <c r="G70" s="241" t="s">
        <v>43</v>
      </c>
      <c r="H70" s="242"/>
      <c r="I70" s="242"/>
      <c r="J70" s="242"/>
      <c r="K70" s="242"/>
      <c r="L70" s="242"/>
      <c r="M70" s="243"/>
      <c r="N70" s="47">
        <f>SUM(N67:N69)-M67-M68-M69</f>
        <v>20.000000000000004</v>
      </c>
      <c r="O70" s="48"/>
      <c r="P70" s="247" t="s">
        <v>46</v>
      </c>
      <c r="Q70" s="248"/>
      <c r="R70" s="248"/>
      <c r="S70" s="248"/>
      <c r="T70" s="248"/>
      <c r="U70" s="248"/>
      <c r="V70" s="248"/>
      <c r="W70" s="248"/>
      <c r="X70" s="249"/>
      <c r="Y70" s="49">
        <f>SUM(Y67:Y69)</f>
        <v>61.480000000000011</v>
      </c>
      <c r="Z70" s="50">
        <f>N70</f>
        <v>20.000000000000004</v>
      </c>
    </row>
    <row r="71" spans="1:26" s="25" customFormat="1" ht="19.5" thickBot="1">
      <c r="A71" s="267" t="s">
        <v>124</v>
      </c>
      <c r="B71" s="268"/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8"/>
      <c r="O71" s="268"/>
      <c r="P71" s="268"/>
      <c r="Q71" s="268"/>
      <c r="R71" s="268"/>
      <c r="S71" s="268"/>
      <c r="T71" s="268"/>
      <c r="U71" s="268"/>
      <c r="V71" s="268"/>
      <c r="W71" s="268"/>
      <c r="X71" s="268"/>
      <c r="Y71" s="268"/>
      <c r="Z71" s="269"/>
    </row>
    <row r="72" spans="1:26" s="25" customFormat="1" ht="15.75" thickBot="1">
      <c r="A72" s="251" t="s">
        <v>0</v>
      </c>
      <c r="B72" s="5" t="s">
        <v>2</v>
      </c>
      <c r="C72" s="251" t="s">
        <v>1</v>
      </c>
      <c r="D72" s="260" t="s">
        <v>28</v>
      </c>
      <c r="E72" s="255" t="s">
        <v>27</v>
      </c>
      <c r="F72" s="273" t="s">
        <v>16</v>
      </c>
      <c r="G72" s="275" t="s">
        <v>3</v>
      </c>
      <c r="H72" s="270" t="s">
        <v>113</v>
      </c>
      <c r="I72" s="271"/>
      <c r="J72" s="271"/>
      <c r="K72" s="271"/>
      <c r="L72" s="272"/>
      <c r="M72" s="258" t="s">
        <v>32</v>
      </c>
      <c r="N72" s="258" t="s">
        <v>33</v>
      </c>
      <c r="O72" s="258" t="s">
        <v>34</v>
      </c>
      <c r="P72" s="253" t="s">
        <v>25</v>
      </c>
      <c r="Q72" s="255" t="s">
        <v>114</v>
      </c>
      <c r="R72" s="270" t="s">
        <v>44</v>
      </c>
      <c r="S72" s="271" t="s">
        <v>44</v>
      </c>
      <c r="T72" s="271"/>
      <c r="U72" s="271"/>
      <c r="V72" s="272"/>
      <c r="W72" s="258" t="s">
        <v>30</v>
      </c>
      <c r="X72" s="258" t="s">
        <v>29</v>
      </c>
      <c r="Y72" s="258" t="s">
        <v>35</v>
      </c>
      <c r="Z72" s="258" t="s">
        <v>49</v>
      </c>
    </row>
    <row r="73" spans="1:26" s="25" customFormat="1" ht="15.75" thickBot="1">
      <c r="A73" s="252"/>
      <c r="B73" s="6" t="s">
        <v>15</v>
      </c>
      <c r="C73" s="252"/>
      <c r="D73" s="261"/>
      <c r="E73" s="256"/>
      <c r="F73" s="274"/>
      <c r="G73" s="276"/>
      <c r="H73" s="201" t="s">
        <v>9</v>
      </c>
      <c r="I73" s="202" t="s">
        <v>18</v>
      </c>
      <c r="J73" s="202" t="s">
        <v>19</v>
      </c>
      <c r="K73" s="202" t="s">
        <v>20</v>
      </c>
      <c r="L73" s="202" t="s">
        <v>21</v>
      </c>
      <c r="M73" s="259" t="s">
        <v>11</v>
      </c>
      <c r="N73" s="259" t="s">
        <v>22</v>
      </c>
      <c r="O73" s="259" t="s">
        <v>23</v>
      </c>
      <c r="P73" s="254"/>
      <c r="Q73" s="256" t="s">
        <v>24</v>
      </c>
      <c r="R73" s="201" t="s">
        <v>9</v>
      </c>
      <c r="S73" s="202" t="s">
        <v>5</v>
      </c>
      <c r="T73" s="202" t="s">
        <v>6</v>
      </c>
      <c r="U73" s="202" t="s">
        <v>7</v>
      </c>
      <c r="V73" s="202" t="s">
        <v>8</v>
      </c>
      <c r="W73" s="259" t="s">
        <v>10</v>
      </c>
      <c r="X73" s="259" t="s">
        <v>9</v>
      </c>
      <c r="Y73" s="259" t="s">
        <v>12</v>
      </c>
      <c r="Z73" s="259" t="s">
        <v>14</v>
      </c>
    </row>
    <row r="74" spans="1:26" s="25" customFormat="1" ht="15.75" thickBot="1">
      <c r="A74" s="236">
        <v>1</v>
      </c>
      <c r="B74" s="227" t="s">
        <v>216</v>
      </c>
      <c r="C74" s="262" t="s">
        <v>226</v>
      </c>
      <c r="D74" s="257">
        <v>2015</v>
      </c>
      <c r="E74" s="257" t="s">
        <v>208</v>
      </c>
      <c r="F74" s="227" t="s">
        <v>217</v>
      </c>
      <c r="G74" s="26" t="s">
        <v>4</v>
      </c>
      <c r="H74" s="27">
        <v>8.5</v>
      </c>
      <c r="I74" s="28">
        <v>8.4</v>
      </c>
      <c r="J74" s="28">
        <v>8.6</v>
      </c>
      <c r="K74" s="29">
        <v>8.4</v>
      </c>
      <c r="L74" s="30">
        <v>8.6</v>
      </c>
      <c r="M74" s="31">
        <v>0</v>
      </c>
      <c r="N74" s="32">
        <f>(I74+J74+L74+K74-MAX(I74:L74)-MIN(I74:L74))/2</f>
        <v>8.5</v>
      </c>
      <c r="O74" s="33">
        <f>N74*2-M74</f>
        <v>17</v>
      </c>
      <c r="P74" s="34">
        <v>30</v>
      </c>
      <c r="Q74" s="53">
        <f>P74/100</f>
        <v>0.3</v>
      </c>
      <c r="R74" s="27">
        <v>8</v>
      </c>
      <c r="S74" s="28">
        <v>8</v>
      </c>
      <c r="T74" s="28">
        <v>8.1</v>
      </c>
      <c r="U74" s="29">
        <v>8.1</v>
      </c>
      <c r="V74" s="35">
        <v>8</v>
      </c>
      <c r="W74" s="32">
        <f>(S74+U74+T74+V74-MAX(S74:V74)-MIN(S74:V74))/2</f>
        <v>8.0500000000000007</v>
      </c>
      <c r="X74" s="33">
        <v>0</v>
      </c>
      <c r="Y74" s="53">
        <f>SUM(W74,O74,Q74)-X74</f>
        <v>25.35</v>
      </c>
      <c r="Z74" s="233" t="str">
        <f>IF(N77&gt;=16,"3 сп","б\р")</f>
        <v>3 сп</v>
      </c>
    </row>
    <row r="75" spans="1:26" s="25" customFormat="1" ht="15.75" thickBot="1">
      <c r="A75" s="237"/>
      <c r="B75" s="228"/>
      <c r="C75" s="239"/>
      <c r="D75" s="231"/>
      <c r="E75" s="231"/>
      <c r="F75" s="231"/>
      <c r="G75" s="37" t="s">
        <v>17</v>
      </c>
      <c r="H75" s="27">
        <v>8</v>
      </c>
      <c r="I75" s="28">
        <v>8</v>
      </c>
      <c r="J75" s="28">
        <v>8.1999999999999993</v>
      </c>
      <c r="K75" s="29">
        <v>8.3000000000000007</v>
      </c>
      <c r="L75" s="30">
        <v>8.3000000000000007</v>
      </c>
      <c r="M75" s="31">
        <v>0</v>
      </c>
      <c r="N75" s="32">
        <f>(I75+J75+L75+K75-MAX(I75:L75)-MIN(I75:L75))/2</f>
        <v>8.2499999999999982</v>
      </c>
      <c r="O75" s="33">
        <f>N75*2-M75</f>
        <v>16.499999999999996</v>
      </c>
      <c r="P75" s="34">
        <v>20</v>
      </c>
      <c r="Q75" s="53">
        <f>P75/100</f>
        <v>0.2</v>
      </c>
      <c r="R75" s="27">
        <v>7.5</v>
      </c>
      <c r="S75" s="28">
        <v>7.5</v>
      </c>
      <c r="T75" s="28">
        <v>7.4</v>
      </c>
      <c r="U75" s="29">
        <v>7.5</v>
      </c>
      <c r="V75" s="35">
        <v>7.4</v>
      </c>
      <c r="W75" s="32">
        <f>(S75+U75+T75+V75-MAX(S75:V75)-MIN(S75:V75))/2</f>
        <v>7.4499999999999984</v>
      </c>
      <c r="X75" s="33">
        <v>0</v>
      </c>
      <c r="Y75" s="36">
        <f>SUM(W75,O75,Q75)-X75</f>
        <v>24.149999999999995</v>
      </c>
      <c r="Z75" s="234"/>
    </row>
    <row r="76" spans="1:26" s="25" customFormat="1" ht="22.5" thickBot="1">
      <c r="A76" s="237"/>
      <c r="B76" s="229"/>
      <c r="C76" s="239" t="s">
        <v>227</v>
      </c>
      <c r="D76" s="231">
        <v>2011</v>
      </c>
      <c r="E76" s="231" t="s">
        <v>168</v>
      </c>
      <c r="F76" s="231"/>
      <c r="G76" s="38" t="s">
        <v>45</v>
      </c>
      <c r="H76" s="39"/>
      <c r="I76" s="40"/>
      <c r="J76" s="40"/>
      <c r="K76" s="41"/>
      <c r="L76" s="42"/>
      <c r="M76" s="43">
        <v>0</v>
      </c>
      <c r="N76" s="32">
        <f>(I76+J76+L76+K76-MAX(I76:L76)-MIN(I76:L76))/2</f>
        <v>0</v>
      </c>
      <c r="O76" s="33">
        <f>N76*2-M76</f>
        <v>0</v>
      </c>
      <c r="P76" s="44"/>
      <c r="Q76" s="53">
        <f>P76/100</f>
        <v>0</v>
      </c>
      <c r="R76" s="39"/>
      <c r="S76" s="40"/>
      <c r="T76" s="40"/>
      <c r="U76" s="41"/>
      <c r="V76" s="45"/>
      <c r="W76" s="32">
        <f>(S76+U76+T76+V76-MAX(S76:V76)-MIN(S76:V76))/2</f>
        <v>0</v>
      </c>
      <c r="X76" s="46">
        <v>0</v>
      </c>
      <c r="Y76" s="36">
        <f>SUM(W76,O76,Q76)-X76</f>
        <v>0</v>
      </c>
      <c r="Z76" s="235"/>
    </row>
    <row r="77" spans="1:26" s="25" customFormat="1" ht="15.75" thickBot="1">
      <c r="A77" s="238"/>
      <c r="B77" s="230"/>
      <c r="C77" s="240"/>
      <c r="D77" s="232"/>
      <c r="E77" s="232"/>
      <c r="F77" s="232"/>
      <c r="G77" s="241" t="s">
        <v>43</v>
      </c>
      <c r="H77" s="242"/>
      <c r="I77" s="242"/>
      <c r="J77" s="242"/>
      <c r="K77" s="242"/>
      <c r="L77" s="242"/>
      <c r="M77" s="243"/>
      <c r="N77" s="47">
        <f>SUM(N74:N76)-M74-M75-M76</f>
        <v>16.75</v>
      </c>
      <c r="O77" s="55"/>
      <c r="P77" s="244" t="s">
        <v>46</v>
      </c>
      <c r="Q77" s="245"/>
      <c r="R77" s="245"/>
      <c r="S77" s="245"/>
      <c r="T77" s="245"/>
      <c r="U77" s="245"/>
      <c r="V77" s="245"/>
      <c r="W77" s="245"/>
      <c r="X77" s="246"/>
      <c r="Y77" s="49">
        <f>SUM(Y74:Y76)</f>
        <v>49.5</v>
      </c>
      <c r="Z77" s="53">
        <f>N77</f>
        <v>16.75</v>
      </c>
    </row>
    <row r="78" spans="1:26" s="25" customFormat="1" ht="19.5" thickBot="1">
      <c r="A78" s="267" t="s">
        <v>125</v>
      </c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/>
      <c r="X78" s="268"/>
      <c r="Y78" s="268"/>
      <c r="Z78" s="269"/>
    </row>
    <row r="79" spans="1:26" s="25" customFormat="1" ht="15.75" thickBot="1">
      <c r="A79" s="251" t="s">
        <v>0</v>
      </c>
      <c r="B79" s="5" t="s">
        <v>2</v>
      </c>
      <c r="C79" s="251" t="s">
        <v>1</v>
      </c>
      <c r="D79" s="260" t="s">
        <v>28</v>
      </c>
      <c r="E79" s="255" t="s">
        <v>27</v>
      </c>
      <c r="F79" s="273" t="s">
        <v>16</v>
      </c>
      <c r="G79" s="275" t="s">
        <v>3</v>
      </c>
      <c r="H79" s="270" t="s">
        <v>113</v>
      </c>
      <c r="I79" s="271"/>
      <c r="J79" s="271"/>
      <c r="K79" s="271"/>
      <c r="L79" s="272"/>
      <c r="M79" s="258" t="s">
        <v>32</v>
      </c>
      <c r="N79" s="258" t="s">
        <v>33</v>
      </c>
      <c r="O79" s="258" t="s">
        <v>34</v>
      </c>
      <c r="P79" s="253" t="s">
        <v>25</v>
      </c>
      <c r="Q79" s="255" t="s">
        <v>114</v>
      </c>
      <c r="R79" s="270" t="s">
        <v>44</v>
      </c>
      <c r="S79" s="271" t="s">
        <v>44</v>
      </c>
      <c r="T79" s="271"/>
      <c r="U79" s="271"/>
      <c r="V79" s="272"/>
      <c r="W79" s="258" t="s">
        <v>30</v>
      </c>
      <c r="X79" s="258" t="s">
        <v>29</v>
      </c>
      <c r="Y79" s="258" t="s">
        <v>35</v>
      </c>
      <c r="Z79" s="258" t="s">
        <v>49</v>
      </c>
    </row>
    <row r="80" spans="1:26" s="25" customFormat="1" ht="15.75" thickBot="1">
      <c r="A80" s="252"/>
      <c r="B80" s="6" t="s">
        <v>15</v>
      </c>
      <c r="C80" s="252"/>
      <c r="D80" s="261"/>
      <c r="E80" s="256"/>
      <c r="F80" s="274"/>
      <c r="G80" s="276"/>
      <c r="H80" s="183" t="s">
        <v>9</v>
      </c>
      <c r="I80" s="178" t="s">
        <v>18</v>
      </c>
      <c r="J80" s="178" t="s">
        <v>19</v>
      </c>
      <c r="K80" s="178" t="s">
        <v>20</v>
      </c>
      <c r="L80" s="178" t="s">
        <v>21</v>
      </c>
      <c r="M80" s="259" t="s">
        <v>11</v>
      </c>
      <c r="N80" s="259" t="s">
        <v>22</v>
      </c>
      <c r="O80" s="259" t="s">
        <v>23</v>
      </c>
      <c r="P80" s="254"/>
      <c r="Q80" s="256" t="s">
        <v>24</v>
      </c>
      <c r="R80" s="183" t="s">
        <v>9</v>
      </c>
      <c r="S80" s="178" t="s">
        <v>5</v>
      </c>
      <c r="T80" s="178" t="s">
        <v>6</v>
      </c>
      <c r="U80" s="178" t="s">
        <v>7</v>
      </c>
      <c r="V80" s="178" t="s">
        <v>8</v>
      </c>
      <c r="W80" s="259" t="s">
        <v>10</v>
      </c>
      <c r="X80" s="259" t="s">
        <v>9</v>
      </c>
      <c r="Y80" s="259" t="s">
        <v>12</v>
      </c>
      <c r="Z80" s="259" t="s">
        <v>14</v>
      </c>
    </row>
    <row r="81" spans="1:26" s="25" customFormat="1" ht="15.75" thickBot="1">
      <c r="A81" s="236">
        <v>1</v>
      </c>
      <c r="B81" s="227" t="s">
        <v>76</v>
      </c>
      <c r="C81" s="262" t="s">
        <v>166</v>
      </c>
      <c r="D81" s="257">
        <v>2014</v>
      </c>
      <c r="E81" s="257" t="s">
        <v>168</v>
      </c>
      <c r="F81" s="227" t="s">
        <v>169</v>
      </c>
      <c r="G81" s="26" t="s">
        <v>4</v>
      </c>
      <c r="H81" s="27">
        <v>8.8000000000000007</v>
      </c>
      <c r="I81" s="28">
        <v>8.6</v>
      </c>
      <c r="J81" s="28">
        <v>8.6999999999999993</v>
      </c>
      <c r="K81" s="29">
        <v>8.6</v>
      </c>
      <c r="L81" s="30">
        <v>8.4</v>
      </c>
      <c r="M81" s="31">
        <v>0</v>
      </c>
      <c r="N81" s="32">
        <f>(I81+J81+L81+K81-MAX(I81:L81)-MIN(I81:L81))/2</f>
        <v>8.5999999999999979</v>
      </c>
      <c r="O81" s="33">
        <f>N81*2-M81</f>
        <v>17.199999999999996</v>
      </c>
      <c r="P81" s="34">
        <v>20</v>
      </c>
      <c r="Q81" s="53">
        <f>P81/100</f>
        <v>0.2</v>
      </c>
      <c r="R81" s="27">
        <v>7.5</v>
      </c>
      <c r="S81" s="28">
        <v>7.4</v>
      </c>
      <c r="T81" s="28">
        <v>7</v>
      </c>
      <c r="U81" s="29">
        <v>7</v>
      </c>
      <c r="V81" s="35">
        <v>7.4</v>
      </c>
      <c r="W81" s="32">
        <f>(S81+U81+T81+V81-MAX(S81:V81)-MIN(S81:V81))/2</f>
        <v>7.1999999999999993</v>
      </c>
      <c r="X81" s="33">
        <v>0</v>
      </c>
      <c r="Y81" s="53">
        <f>SUM(W81,O81,Q81)-X81</f>
        <v>24.599999999999994</v>
      </c>
      <c r="Z81" s="233" t="str">
        <f>IF(N84&gt;=7.5,"Iюн.","б\р")</f>
        <v>Iюн.</v>
      </c>
    </row>
    <row r="82" spans="1:26" s="25" customFormat="1" ht="15.75" thickBot="1">
      <c r="A82" s="237"/>
      <c r="B82" s="228"/>
      <c r="C82" s="239"/>
      <c r="D82" s="231"/>
      <c r="E82" s="231"/>
      <c r="F82" s="228"/>
      <c r="G82" s="37" t="s">
        <v>17</v>
      </c>
      <c r="H82" s="27"/>
      <c r="I82" s="28"/>
      <c r="J82" s="28"/>
      <c r="K82" s="29"/>
      <c r="L82" s="30"/>
      <c r="M82" s="31">
        <v>0</v>
      </c>
      <c r="N82" s="32">
        <f>(I82+J82+L82+K82-MAX(I82:L82)-MIN(I82:L82))/2</f>
        <v>0</v>
      </c>
      <c r="O82" s="33">
        <f>N82*2-M82</f>
        <v>0</v>
      </c>
      <c r="P82" s="34"/>
      <c r="Q82" s="53">
        <f>P82/100</f>
        <v>0</v>
      </c>
      <c r="R82" s="27"/>
      <c r="S82" s="28"/>
      <c r="T82" s="28"/>
      <c r="U82" s="29"/>
      <c r="V82" s="35"/>
      <c r="W82" s="32">
        <f>(S82+U82+T82+V82-MAX(S82:V82)-MIN(S82:V82))/2</f>
        <v>0</v>
      </c>
      <c r="X82" s="33">
        <v>0</v>
      </c>
      <c r="Y82" s="36">
        <f>SUM(W82,O82,Q82)-X82</f>
        <v>0</v>
      </c>
      <c r="Z82" s="234"/>
    </row>
    <row r="83" spans="1:26" s="25" customFormat="1" ht="22.5" thickBot="1">
      <c r="A83" s="237"/>
      <c r="B83" s="229"/>
      <c r="C83" s="239" t="s">
        <v>167</v>
      </c>
      <c r="D83" s="231">
        <v>2012</v>
      </c>
      <c r="E83" s="231" t="s">
        <v>168</v>
      </c>
      <c r="F83" s="228"/>
      <c r="G83" s="38" t="s">
        <v>45</v>
      </c>
      <c r="H83" s="39"/>
      <c r="I83" s="40"/>
      <c r="J83" s="40"/>
      <c r="K83" s="41"/>
      <c r="L83" s="42"/>
      <c r="M83" s="43">
        <v>0</v>
      </c>
      <c r="N83" s="32">
        <f>(I83+J83+L83+K83-MAX(I83:L83)-MIN(I83:L83))/2</f>
        <v>0</v>
      </c>
      <c r="O83" s="33">
        <f>N83*2-M83</f>
        <v>0</v>
      </c>
      <c r="P83" s="44"/>
      <c r="Q83" s="53">
        <f>P83/100</f>
        <v>0</v>
      </c>
      <c r="R83" s="39"/>
      <c r="S83" s="40"/>
      <c r="T83" s="40"/>
      <c r="U83" s="41"/>
      <c r="V83" s="45"/>
      <c r="W83" s="32">
        <f>(S83+U83+T83+V83-MAX(S83:V83)-MIN(S83:V83))/2</f>
        <v>0</v>
      </c>
      <c r="X83" s="46">
        <v>0</v>
      </c>
      <c r="Y83" s="36">
        <f>SUM(W83,O83,Q83)-X83</f>
        <v>0</v>
      </c>
      <c r="Z83" s="235"/>
    </row>
    <row r="84" spans="1:26" s="25" customFormat="1" ht="30.75" customHeight="1" thickBot="1">
      <c r="A84" s="238"/>
      <c r="B84" s="230"/>
      <c r="C84" s="240"/>
      <c r="D84" s="232"/>
      <c r="E84" s="250"/>
      <c r="F84" s="263"/>
      <c r="G84" s="241" t="s">
        <v>43</v>
      </c>
      <c r="H84" s="242"/>
      <c r="I84" s="242"/>
      <c r="J84" s="242"/>
      <c r="K84" s="242"/>
      <c r="L84" s="242"/>
      <c r="M84" s="243"/>
      <c r="N84" s="47">
        <f>SUM(N81:N83)-M81-M82-M83</f>
        <v>8.5999999999999979</v>
      </c>
      <c r="O84" s="55"/>
      <c r="P84" s="244" t="s">
        <v>46</v>
      </c>
      <c r="Q84" s="245"/>
      <c r="R84" s="245"/>
      <c r="S84" s="245"/>
      <c r="T84" s="245"/>
      <c r="U84" s="245"/>
      <c r="V84" s="245"/>
      <c r="W84" s="245"/>
      <c r="X84" s="246"/>
      <c r="Y84" s="49">
        <f>SUM(Y81:Y83)</f>
        <v>24.599999999999994</v>
      </c>
      <c r="Z84" s="53">
        <f>N84</f>
        <v>8.5999999999999979</v>
      </c>
    </row>
    <row r="85" spans="1:26" ht="15.75">
      <c r="A85" s="25"/>
      <c r="B85" s="62"/>
      <c r="C85" s="116" t="s">
        <v>48</v>
      </c>
      <c r="D85" s="116"/>
      <c r="E85" s="116"/>
      <c r="F85" s="116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5"/>
      <c r="R85" s="84"/>
      <c r="S85" s="86" t="s">
        <v>70</v>
      </c>
      <c r="T85" s="86"/>
      <c r="U85" s="91"/>
      <c r="V85" s="67"/>
      <c r="W85" s="68"/>
      <c r="X85" s="141"/>
      <c r="Y85" s="142"/>
      <c r="Z85" s="143"/>
    </row>
    <row r="86" spans="1:26" ht="15.75">
      <c r="A86" s="25"/>
      <c r="B86" s="62"/>
      <c r="C86" s="116" t="s">
        <v>26</v>
      </c>
      <c r="D86" s="84"/>
      <c r="E86" s="84"/>
      <c r="F86" s="85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  <c r="R86" s="84"/>
      <c r="S86" s="86" t="s">
        <v>71</v>
      </c>
      <c r="T86" s="86"/>
      <c r="U86" s="91"/>
      <c r="V86" s="70"/>
      <c r="W86" s="70"/>
      <c r="X86" s="144"/>
      <c r="Y86" s="144"/>
      <c r="Z86" s="15"/>
    </row>
    <row r="87" spans="1:26" ht="15.75">
      <c r="A87" s="25"/>
      <c r="B87" s="62"/>
      <c r="C87" s="116"/>
      <c r="D87" s="84"/>
      <c r="E87" s="84"/>
      <c r="F87" s="85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5"/>
      <c r="R87" s="84"/>
      <c r="S87" s="86"/>
      <c r="T87" s="86"/>
      <c r="U87" s="91"/>
      <c r="V87" s="70"/>
      <c r="W87" s="70"/>
      <c r="X87" s="144"/>
      <c r="Y87" s="144"/>
      <c r="Z87" s="15"/>
    </row>
    <row r="88" spans="1:26" ht="15.75">
      <c r="A88" s="25"/>
      <c r="B88" s="62"/>
      <c r="C88" s="117" t="s">
        <v>13</v>
      </c>
      <c r="D88" s="117"/>
      <c r="E88" s="117"/>
      <c r="F88" s="117"/>
      <c r="G88" s="117"/>
      <c r="H88" s="117"/>
      <c r="I88" s="84"/>
      <c r="J88" s="84"/>
      <c r="K88" s="84"/>
      <c r="L88" s="85"/>
      <c r="M88" s="84"/>
      <c r="N88" s="84"/>
      <c r="O88" s="84"/>
      <c r="P88" s="84"/>
      <c r="Q88" s="84"/>
      <c r="R88" s="84"/>
      <c r="S88" s="86" t="s">
        <v>72</v>
      </c>
      <c r="T88" s="86"/>
      <c r="U88" s="91"/>
      <c r="V88" s="70"/>
      <c r="W88" s="70"/>
      <c r="X88" s="144"/>
      <c r="Y88" s="144"/>
      <c r="Z88" s="15"/>
    </row>
    <row r="89" spans="1:26" ht="15.75">
      <c r="A89" s="25"/>
      <c r="B89" s="62"/>
      <c r="C89" s="116" t="s">
        <v>26</v>
      </c>
      <c r="D89" s="116"/>
      <c r="E89" s="116"/>
      <c r="F89" s="84"/>
      <c r="G89" s="84"/>
      <c r="H89" s="84"/>
      <c r="I89" s="89"/>
      <c r="J89" s="84"/>
      <c r="K89" s="84"/>
      <c r="L89" s="85"/>
      <c r="M89" s="84"/>
      <c r="N89" s="84"/>
      <c r="O89" s="84"/>
      <c r="P89" s="84"/>
      <c r="Q89" s="84"/>
      <c r="R89" s="84"/>
      <c r="S89" s="86" t="s">
        <v>73</v>
      </c>
      <c r="T89" s="86"/>
      <c r="U89" s="91"/>
      <c r="V89" s="70"/>
      <c r="W89" s="70"/>
      <c r="X89" s="86"/>
      <c r="Y89" s="86"/>
      <c r="Z89" s="15"/>
    </row>
    <row r="90" spans="1:26" ht="15.75">
      <c r="A90" s="25"/>
      <c r="B90" s="62"/>
      <c r="C90" s="116"/>
      <c r="D90" s="116"/>
      <c r="E90" s="116"/>
      <c r="F90" s="84"/>
      <c r="G90" s="84"/>
      <c r="H90" s="84"/>
      <c r="I90" s="89"/>
      <c r="J90" s="84"/>
      <c r="K90" s="84"/>
      <c r="L90" s="85"/>
      <c r="M90" s="84"/>
      <c r="N90" s="84"/>
      <c r="O90" s="84"/>
      <c r="P90" s="84"/>
      <c r="Q90" s="84"/>
      <c r="R90" s="84"/>
      <c r="S90" s="86"/>
      <c r="T90" s="86"/>
      <c r="U90" s="91"/>
      <c r="V90" s="70"/>
      <c r="W90" s="70"/>
      <c r="X90" s="86"/>
      <c r="Y90" s="86"/>
      <c r="Z90" s="15"/>
    </row>
    <row r="91" spans="1:26">
      <c r="A91" s="25"/>
      <c r="B91" s="62"/>
      <c r="C91" s="64"/>
      <c r="D91" s="64"/>
      <c r="E91" s="64"/>
      <c r="F91" s="64"/>
      <c r="G91" s="64"/>
      <c r="H91" s="64"/>
      <c r="I91" s="64"/>
      <c r="J91" s="64"/>
      <c r="K91" s="64"/>
      <c r="L91" s="145"/>
      <c r="M91" s="145"/>
      <c r="N91" s="145"/>
      <c r="O91" s="145"/>
      <c r="P91" s="145"/>
      <c r="Q91" s="145"/>
      <c r="R91" s="145"/>
      <c r="S91" s="146"/>
      <c r="T91" s="146"/>
      <c r="U91" s="74"/>
      <c r="V91" s="70"/>
      <c r="W91" s="70"/>
      <c r="X91" s="144"/>
      <c r="Y91" s="144"/>
      <c r="Z91" s="15"/>
    </row>
  </sheetData>
  <mergeCells count="249">
    <mergeCell ref="A81:A84"/>
    <mergeCell ref="B81:B84"/>
    <mergeCell ref="C81:C82"/>
    <mergeCell ref="D81:D82"/>
    <mergeCell ref="E81:E82"/>
    <mergeCell ref="F81:F84"/>
    <mergeCell ref="Z81:Z83"/>
    <mergeCell ref="C83:C84"/>
    <mergeCell ref="D83:D84"/>
    <mergeCell ref="E83:E84"/>
    <mergeCell ref="G84:M84"/>
    <mergeCell ref="P84:X84"/>
    <mergeCell ref="A78:Z78"/>
    <mergeCell ref="A79:A80"/>
    <mergeCell ref="C79:C80"/>
    <mergeCell ref="D79:D80"/>
    <mergeCell ref="E79:E80"/>
    <mergeCell ref="F79:F80"/>
    <mergeCell ref="G79:G80"/>
    <mergeCell ref="H79:L79"/>
    <mergeCell ref="M79:M80"/>
    <mergeCell ref="N79:N80"/>
    <mergeCell ref="O79:O80"/>
    <mergeCell ref="P79:P80"/>
    <mergeCell ref="Q79:Q80"/>
    <mergeCell ref="R79:V79"/>
    <mergeCell ref="W79:W80"/>
    <mergeCell ref="X79:X80"/>
    <mergeCell ref="Y79:Y80"/>
    <mergeCell ref="Z79:Z80"/>
    <mergeCell ref="A74:A77"/>
    <mergeCell ref="B74:B77"/>
    <mergeCell ref="C74:C75"/>
    <mergeCell ref="D74:D75"/>
    <mergeCell ref="E74:E75"/>
    <mergeCell ref="F74:F77"/>
    <mergeCell ref="Z74:Z76"/>
    <mergeCell ref="C76:C77"/>
    <mergeCell ref="D76:D77"/>
    <mergeCell ref="E76:E77"/>
    <mergeCell ref="G77:M77"/>
    <mergeCell ref="P77:X77"/>
    <mergeCell ref="A71:Z71"/>
    <mergeCell ref="A72:A73"/>
    <mergeCell ref="C72:C73"/>
    <mergeCell ref="D72:D73"/>
    <mergeCell ref="E72:E73"/>
    <mergeCell ref="F72:F73"/>
    <mergeCell ref="G72:G73"/>
    <mergeCell ref="H72:L72"/>
    <mergeCell ref="M72:M73"/>
    <mergeCell ref="N72:N73"/>
    <mergeCell ref="O72:O73"/>
    <mergeCell ref="P72:P73"/>
    <mergeCell ref="Q72:Q73"/>
    <mergeCell ref="R72:V72"/>
    <mergeCell ref="W72:W73"/>
    <mergeCell ref="X72:X73"/>
    <mergeCell ref="Y72:Y73"/>
    <mergeCell ref="Z72:Z73"/>
    <mergeCell ref="A63:A66"/>
    <mergeCell ref="B63:B66"/>
    <mergeCell ref="C63:C64"/>
    <mergeCell ref="D63:D64"/>
    <mergeCell ref="E63:E64"/>
    <mergeCell ref="F63:F66"/>
    <mergeCell ref="Z63:Z65"/>
    <mergeCell ref="C65:C66"/>
    <mergeCell ref="D65:D66"/>
    <mergeCell ref="E65:E66"/>
    <mergeCell ref="G66:M66"/>
    <mergeCell ref="P66:X66"/>
    <mergeCell ref="A67:A70"/>
    <mergeCell ref="B67:B70"/>
    <mergeCell ref="C67:C68"/>
    <mergeCell ref="D67:D68"/>
    <mergeCell ref="E67:E68"/>
    <mergeCell ref="F67:F70"/>
    <mergeCell ref="Z67:Z69"/>
    <mergeCell ref="C69:C70"/>
    <mergeCell ref="D69:D70"/>
    <mergeCell ref="E69:E70"/>
    <mergeCell ref="G70:M70"/>
    <mergeCell ref="P70:X70"/>
    <mergeCell ref="P46:X46"/>
    <mergeCell ref="A56:Z56"/>
    <mergeCell ref="C58:E58"/>
    <mergeCell ref="A60:Z60"/>
    <mergeCell ref="A61:A62"/>
    <mergeCell ref="C61:C62"/>
    <mergeCell ref="D61:D62"/>
    <mergeCell ref="E61:E62"/>
    <mergeCell ref="F61:F62"/>
    <mergeCell ref="G61:G62"/>
    <mergeCell ref="H61:L61"/>
    <mergeCell ref="M61:M62"/>
    <mergeCell ref="N61:N62"/>
    <mergeCell ref="O61:O62"/>
    <mergeCell ref="P61:P62"/>
    <mergeCell ref="Q61:Q62"/>
    <mergeCell ref="R61:V61"/>
    <mergeCell ref="W61:W62"/>
    <mergeCell ref="X61:X62"/>
    <mergeCell ref="Y61:Y62"/>
    <mergeCell ref="Z61:Z62"/>
    <mergeCell ref="C51:F51"/>
    <mergeCell ref="C54:H54"/>
    <mergeCell ref="E47:E48"/>
    <mergeCell ref="A1:Z1"/>
    <mergeCell ref="A5:Z5"/>
    <mergeCell ref="A6:A7"/>
    <mergeCell ref="E6:E7"/>
    <mergeCell ref="H6:L6"/>
    <mergeCell ref="M6:M7"/>
    <mergeCell ref="X6:X7"/>
    <mergeCell ref="Y6:Y7"/>
    <mergeCell ref="A8:A11"/>
    <mergeCell ref="Z8:Z10"/>
    <mergeCell ref="G11:M11"/>
    <mergeCell ref="Z6:Z7"/>
    <mergeCell ref="O6:O7"/>
    <mergeCell ref="P6:P7"/>
    <mergeCell ref="B8:B11"/>
    <mergeCell ref="P11:X11"/>
    <mergeCell ref="D6:D7"/>
    <mergeCell ref="N6:N7"/>
    <mergeCell ref="Q6:Q7"/>
    <mergeCell ref="R6:V6"/>
    <mergeCell ref="W6:W7"/>
    <mergeCell ref="G6:G7"/>
    <mergeCell ref="C6:C7"/>
    <mergeCell ref="F6:F7"/>
    <mergeCell ref="A29:Z29"/>
    <mergeCell ref="B17:B20"/>
    <mergeCell ref="Z21:Z23"/>
    <mergeCell ref="G24:M24"/>
    <mergeCell ref="P24:X24"/>
    <mergeCell ref="E27:E28"/>
    <mergeCell ref="D19:D20"/>
    <mergeCell ref="E19:E20"/>
    <mergeCell ref="E17:E18"/>
    <mergeCell ref="F17:F20"/>
    <mergeCell ref="F21:F24"/>
    <mergeCell ref="C23:C24"/>
    <mergeCell ref="P28:X28"/>
    <mergeCell ref="D23:D24"/>
    <mergeCell ref="E23:E24"/>
    <mergeCell ref="C21:C22"/>
    <mergeCell ref="C19:C20"/>
    <mergeCell ref="B21:B24"/>
    <mergeCell ref="D21:D22"/>
    <mergeCell ref="E21:E22"/>
    <mergeCell ref="B25:B28"/>
    <mergeCell ref="C25:C26"/>
    <mergeCell ref="D25:D26"/>
    <mergeCell ref="E25:E26"/>
    <mergeCell ref="A21:A24"/>
    <mergeCell ref="C8:C9"/>
    <mergeCell ref="D8:D9"/>
    <mergeCell ref="E8:E9"/>
    <mergeCell ref="F8:F11"/>
    <mergeCell ref="C10:C11"/>
    <mergeCell ref="D10:D11"/>
    <mergeCell ref="E10:E11"/>
    <mergeCell ref="E40:E41"/>
    <mergeCell ref="C12:C13"/>
    <mergeCell ref="D12:D13"/>
    <mergeCell ref="E12:E13"/>
    <mergeCell ref="A16:Z16"/>
    <mergeCell ref="C17:C18"/>
    <mergeCell ref="D17:D18"/>
    <mergeCell ref="A17:A20"/>
    <mergeCell ref="Z17:Z19"/>
    <mergeCell ref="G20:M20"/>
    <mergeCell ref="P20:X20"/>
    <mergeCell ref="G41:M41"/>
    <mergeCell ref="P41:X41"/>
    <mergeCell ref="B34:B37"/>
    <mergeCell ref="C34:C35"/>
    <mergeCell ref="D34:D35"/>
    <mergeCell ref="F38:F41"/>
    <mergeCell ref="C40:C41"/>
    <mergeCell ref="E34:E35"/>
    <mergeCell ref="F34:F37"/>
    <mergeCell ref="G33:M33"/>
    <mergeCell ref="P33:X33"/>
    <mergeCell ref="D32:D33"/>
    <mergeCell ref="E32:E33"/>
    <mergeCell ref="C38:C39"/>
    <mergeCell ref="D38:D39"/>
    <mergeCell ref="E38:E39"/>
    <mergeCell ref="F47:F50"/>
    <mergeCell ref="C49:C50"/>
    <mergeCell ref="D49:D50"/>
    <mergeCell ref="E49:E50"/>
    <mergeCell ref="D43:D44"/>
    <mergeCell ref="Z38:Z40"/>
    <mergeCell ref="Z47:Z49"/>
    <mergeCell ref="A42:Z42"/>
    <mergeCell ref="D40:D41"/>
    <mergeCell ref="A43:A46"/>
    <mergeCell ref="P50:X50"/>
    <mergeCell ref="B47:B50"/>
    <mergeCell ref="C47:C48"/>
    <mergeCell ref="D47:D48"/>
    <mergeCell ref="B43:B46"/>
    <mergeCell ref="C43:C44"/>
    <mergeCell ref="F43:F46"/>
    <mergeCell ref="C45:C46"/>
    <mergeCell ref="D45:D46"/>
    <mergeCell ref="E45:E46"/>
    <mergeCell ref="G46:M46"/>
    <mergeCell ref="A47:A50"/>
    <mergeCell ref="E43:E44"/>
    <mergeCell ref="G50:M50"/>
    <mergeCell ref="C3:E3"/>
    <mergeCell ref="A12:A15"/>
    <mergeCell ref="B12:B15"/>
    <mergeCell ref="F12:F15"/>
    <mergeCell ref="Z12:Z14"/>
    <mergeCell ref="C14:C15"/>
    <mergeCell ref="D14:D15"/>
    <mergeCell ref="E14:E15"/>
    <mergeCell ref="G15:M15"/>
    <mergeCell ref="P15:X15"/>
    <mergeCell ref="A30:A33"/>
    <mergeCell ref="Z43:Z45"/>
    <mergeCell ref="B38:B41"/>
    <mergeCell ref="Z34:Z36"/>
    <mergeCell ref="F25:F28"/>
    <mergeCell ref="C27:C28"/>
    <mergeCell ref="D27:D28"/>
    <mergeCell ref="Z25:Z27"/>
    <mergeCell ref="G28:M28"/>
    <mergeCell ref="B30:B33"/>
    <mergeCell ref="E30:E31"/>
    <mergeCell ref="A25:A28"/>
    <mergeCell ref="A34:A37"/>
    <mergeCell ref="Z30:Z32"/>
    <mergeCell ref="C32:C33"/>
    <mergeCell ref="A38:A41"/>
    <mergeCell ref="C36:C37"/>
    <mergeCell ref="D36:D37"/>
    <mergeCell ref="E36:E37"/>
    <mergeCell ref="G37:M37"/>
    <mergeCell ref="P37:X37"/>
    <mergeCell ref="C30:C31"/>
    <mergeCell ref="D30:D31"/>
    <mergeCell ref="F30:F3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57" orientation="landscape" r:id="rId1"/>
  <headerFooter alignWithMargins="0"/>
  <rowBreaks count="1" manualBreakCount="1">
    <brk id="55" max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54"/>
  <sheetViews>
    <sheetView view="pageBreakPreview" zoomScale="82" zoomScaleSheetLayoutView="82" workbookViewId="0">
      <selection activeCell="A16" sqref="A16:Z20"/>
    </sheetView>
  </sheetViews>
  <sheetFormatPr defaultColWidth="9.140625" defaultRowHeight="15"/>
  <cols>
    <col min="1" max="1" width="3.140625" style="57" customWidth="1"/>
    <col min="2" max="2" width="17.28515625" style="1" customWidth="1"/>
    <col min="3" max="3" width="25.7109375" style="1" customWidth="1"/>
    <col min="4" max="4" width="6.42578125" style="1" bestFit="1" customWidth="1"/>
    <col min="5" max="5" width="6" style="1" customWidth="1"/>
    <col min="6" max="6" width="17.7109375" style="1" customWidth="1"/>
    <col min="7" max="7" width="14.85546875" style="1" customWidth="1"/>
    <col min="8" max="12" width="5.7109375" style="1" customWidth="1"/>
    <col min="13" max="13" width="7.140625" style="1" customWidth="1"/>
    <col min="14" max="14" width="8.42578125" style="1" bestFit="1" customWidth="1"/>
    <col min="15" max="15" width="7.42578125" style="1" customWidth="1"/>
    <col min="16" max="16" width="8.5703125" style="1" customWidth="1"/>
    <col min="17" max="17" width="7.85546875" style="1" customWidth="1"/>
    <col min="18" max="22" width="5" style="1" customWidth="1"/>
    <col min="23" max="23" width="8.7109375" style="1" customWidth="1"/>
    <col min="24" max="24" width="6.7109375" style="1" customWidth="1"/>
    <col min="25" max="25" width="9" style="1" customWidth="1"/>
    <col min="26" max="26" width="7.85546875" style="1" customWidth="1"/>
    <col min="27" max="16384" width="9.140625" style="1"/>
  </cols>
  <sheetData>
    <row r="1" spans="1:29" s="25" customFormat="1" ht="20.25">
      <c r="A1" s="277" t="s">
        <v>115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9" s="25" customFormat="1" ht="20.25">
      <c r="A2" s="58"/>
      <c r="B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80"/>
      <c r="R2" s="15"/>
      <c r="S2" s="15"/>
      <c r="T2" s="15"/>
      <c r="U2" s="15"/>
      <c r="V2" s="15"/>
      <c r="W2" s="15"/>
      <c r="X2" s="15"/>
      <c r="Y2" s="15"/>
      <c r="Z2" s="15"/>
    </row>
    <row r="3" spans="1:29" s="25" customFormat="1" ht="15.75">
      <c r="A3" s="58"/>
      <c r="B3" s="15"/>
      <c r="C3" s="278" t="s">
        <v>117</v>
      </c>
      <c r="D3" s="278"/>
      <c r="E3" s="278"/>
      <c r="F3" s="15"/>
      <c r="G3" s="15"/>
      <c r="H3" s="15"/>
      <c r="I3" s="15"/>
      <c r="J3" s="15"/>
      <c r="K3" s="15"/>
      <c r="L3" s="15"/>
      <c r="M3" s="15"/>
      <c r="N3" s="15"/>
      <c r="O3" s="15"/>
      <c r="P3" s="75" t="s">
        <v>75</v>
      </c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9" s="25" customFormat="1" ht="20.25" customHeight="1" thickBot="1">
      <c r="A4" s="58"/>
      <c r="C4" s="158"/>
      <c r="D4" s="158"/>
      <c r="E4" s="158"/>
      <c r="F4" s="15"/>
      <c r="G4" s="15"/>
      <c r="H4" s="15"/>
      <c r="I4" s="15"/>
      <c r="J4" s="15"/>
      <c r="K4" s="15"/>
      <c r="L4" s="15"/>
      <c r="M4" s="15"/>
      <c r="N4" s="15"/>
      <c r="O4" s="15"/>
      <c r="P4" s="75" t="s">
        <v>116</v>
      </c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9" s="77" customFormat="1" ht="20.25" customHeight="1" thickBot="1">
      <c r="A5" s="267" t="s">
        <v>52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9"/>
      <c r="AA5" s="76"/>
      <c r="AB5" s="76"/>
      <c r="AC5" s="76"/>
    </row>
    <row r="6" spans="1:29" ht="15.75" customHeight="1" thickBot="1">
      <c r="A6" s="251" t="s">
        <v>0</v>
      </c>
      <c r="B6" s="5" t="s">
        <v>2</v>
      </c>
      <c r="C6" s="251" t="s">
        <v>1</v>
      </c>
      <c r="D6" s="260" t="s">
        <v>28</v>
      </c>
      <c r="E6" s="255" t="s">
        <v>27</v>
      </c>
      <c r="F6" s="273" t="s">
        <v>16</v>
      </c>
      <c r="G6" s="275" t="s">
        <v>3</v>
      </c>
      <c r="H6" s="282" t="s">
        <v>54</v>
      </c>
      <c r="I6" s="283"/>
      <c r="J6" s="283"/>
      <c r="K6" s="283"/>
      <c r="L6" s="284"/>
      <c r="M6" s="258" t="s">
        <v>32</v>
      </c>
      <c r="N6" s="258" t="s">
        <v>33</v>
      </c>
      <c r="O6" s="258" t="s">
        <v>34</v>
      </c>
      <c r="P6" s="253" t="s">
        <v>25</v>
      </c>
      <c r="Q6" s="255" t="s">
        <v>31</v>
      </c>
      <c r="R6" s="282" t="s">
        <v>44</v>
      </c>
      <c r="S6" s="283" t="s">
        <v>44</v>
      </c>
      <c r="T6" s="283"/>
      <c r="U6" s="283"/>
      <c r="V6" s="284"/>
      <c r="W6" s="258" t="s">
        <v>30</v>
      </c>
      <c r="X6" s="258" t="s">
        <v>29</v>
      </c>
      <c r="Y6" s="258" t="s">
        <v>35</v>
      </c>
      <c r="Z6" s="258" t="s">
        <v>49</v>
      </c>
    </row>
    <row r="7" spans="1:29" ht="15.75" thickBot="1">
      <c r="A7" s="252"/>
      <c r="B7" s="6" t="s">
        <v>15</v>
      </c>
      <c r="C7" s="252"/>
      <c r="D7" s="261"/>
      <c r="E7" s="256"/>
      <c r="F7" s="274"/>
      <c r="G7" s="276"/>
      <c r="H7" s="10" t="s">
        <v>9</v>
      </c>
      <c r="I7" s="11" t="s">
        <v>18</v>
      </c>
      <c r="J7" s="11" t="s">
        <v>19</v>
      </c>
      <c r="K7" s="11" t="s">
        <v>20</v>
      </c>
      <c r="L7" s="11" t="s">
        <v>21</v>
      </c>
      <c r="M7" s="259" t="s">
        <v>11</v>
      </c>
      <c r="N7" s="259" t="s">
        <v>22</v>
      </c>
      <c r="O7" s="259" t="s">
        <v>23</v>
      </c>
      <c r="P7" s="254"/>
      <c r="Q7" s="256" t="s">
        <v>24</v>
      </c>
      <c r="R7" s="10" t="s">
        <v>9</v>
      </c>
      <c r="S7" s="11" t="s">
        <v>5</v>
      </c>
      <c r="T7" s="11" t="s">
        <v>6</v>
      </c>
      <c r="U7" s="11" t="s">
        <v>7</v>
      </c>
      <c r="V7" s="11" t="s">
        <v>8</v>
      </c>
      <c r="W7" s="259" t="s">
        <v>10</v>
      </c>
      <c r="X7" s="259" t="s">
        <v>9</v>
      </c>
      <c r="Y7" s="259" t="s">
        <v>12</v>
      </c>
      <c r="Z7" s="259" t="s">
        <v>14</v>
      </c>
    </row>
    <row r="8" spans="1:29" s="25" customFormat="1" ht="15.75" customHeight="1" thickBot="1">
      <c r="A8" s="236">
        <v>1</v>
      </c>
      <c r="B8" s="227" t="s">
        <v>76</v>
      </c>
      <c r="C8" s="262" t="s">
        <v>78</v>
      </c>
      <c r="D8" s="257">
        <v>2009</v>
      </c>
      <c r="E8" s="257" t="s">
        <v>59</v>
      </c>
      <c r="F8" s="227" t="s">
        <v>77</v>
      </c>
      <c r="G8" s="26" t="s">
        <v>4</v>
      </c>
      <c r="H8" s="27">
        <v>8.8000000000000007</v>
      </c>
      <c r="I8" s="28">
        <v>8.8000000000000007</v>
      </c>
      <c r="J8" s="28">
        <v>9</v>
      </c>
      <c r="K8" s="29">
        <v>9</v>
      </c>
      <c r="L8" s="30">
        <v>9</v>
      </c>
      <c r="M8" s="31">
        <v>0</v>
      </c>
      <c r="N8" s="32">
        <f>(I8+J8+L8+K8-MAX(I8:L8)-MIN(I8:L8))/2</f>
        <v>8.9999999999999982</v>
      </c>
      <c r="O8" s="33">
        <f>N8*2-M8</f>
        <v>17.999999999999996</v>
      </c>
      <c r="P8" s="34">
        <v>71</v>
      </c>
      <c r="Q8" s="53">
        <f t="shared" ref="Q8:Q10" si="0">P8/100</f>
        <v>0.71</v>
      </c>
      <c r="R8" s="27">
        <v>8.9</v>
      </c>
      <c r="S8" s="28">
        <v>9</v>
      </c>
      <c r="T8" s="28">
        <v>8.9</v>
      </c>
      <c r="U8" s="29">
        <v>9</v>
      </c>
      <c r="V8" s="35">
        <v>8.9</v>
      </c>
      <c r="W8" s="32">
        <f>(S8+U8+T8+V8-MAX(S8:V8)-MIN(S8:V8))/2</f>
        <v>8.9499999999999993</v>
      </c>
      <c r="X8" s="33">
        <v>0.5</v>
      </c>
      <c r="Y8" s="36">
        <f>SUM(W8,O8,Q8)-X8</f>
        <v>27.159999999999997</v>
      </c>
      <c r="Z8" s="233" t="str">
        <f>IF(N11&gt;=25.8,"КМС","б\р")</f>
        <v>КМС</v>
      </c>
    </row>
    <row r="9" spans="1:29" s="25" customFormat="1" ht="15.75" thickBot="1">
      <c r="A9" s="237"/>
      <c r="B9" s="228"/>
      <c r="C9" s="239"/>
      <c r="D9" s="231"/>
      <c r="E9" s="231"/>
      <c r="F9" s="228"/>
      <c r="G9" s="37" t="s">
        <v>17</v>
      </c>
      <c r="H9" s="27">
        <v>8.6</v>
      </c>
      <c r="I9" s="28">
        <v>8.6</v>
      </c>
      <c r="J9" s="28">
        <v>8.4</v>
      </c>
      <c r="K9" s="29">
        <v>9</v>
      </c>
      <c r="L9" s="30">
        <v>9</v>
      </c>
      <c r="M9" s="31">
        <v>0</v>
      </c>
      <c r="N9" s="32">
        <f>(I9+J9+L9+K9-MAX(I9:L9)-MIN(I9:L9))/2</f>
        <v>8.8000000000000007</v>
      </c>
      <c r="O9" s="33">
        <f>N9*2-M9</f>
        <v>17.600000000000001</v>
      </c>
      <c r="P9" s="34">
        <v>67</v>
      </c>
      <c r="Q9" s="53">
        <f t="shared" si="0"/>
        <v>0.67</v>
      </c>
      <c r="R9" s="27">
        <v>8.6</v>
      </c>
      <c r="S9" s="28">
        <v>8.5</v>
      </c>
      <c r="T9" s="28">
        <v>8.6</v>
      </c>
      <c r="U9" s="29">
        <v>8.5</v>
      </c>
      <c r="V9" s="35">
        <v>8.6</v>
      </c>
      <c r="W9" s="32">
        <f>(S9+U9+T9+V9-MAX(S9:V9)-MIN(S9:V9))/2</f>
        <v>8.5500000000000007</v>
      </c>
      <c r="X9" s="33">
        <v>0.5</v>
      </c>
      <c r="Y9" s="36">
        <f>SUM(W9,O9,Q9)-X9</f>
        <v>26.320000000000004</v>
      </c>
      <c r="Z9" s="234"/>
    </row>
    <row r="10" spans="1:29" s="25" customFormat="1" ht="23.25" customHeight="1" thickBot="1">
      <c r="A10" s="237"/>
      <c r="B10" s="229"/>
      <c r="C10" s="239" t="s">
        <v>79</v>
      </c>
      <c r="D10" s="231">
        <v>2006</v>
      </c>
      <c r="E10" s="231" t="s">
        <v>59</v>
      </c>
      <c r="F10" s="228"/>
      <c r="G10" s="38" t="s">
        <v>45</v>
      </c>
      <c r="H10" s="39">
        <v>8.3000000000000007</v>
      </c>
      <c r="I10" s="40">
        <v>8.3000000000000007</v>
      </c>
      <c r="J10" s="40">
        <v>8.3000000000000007</v>
      </c>
      <c r="K10" s="41">
        <v>8</v>
      </c>
      <c r="L10" s="42">
        <v>8</v>
      </c>
      <c r="M10" s="43">
        <v>0</v>
      </c>
      <c r="N10" s="32">
        <f>(I10+J10+L10+K10-MAX(I10:L10)-MIN(I10:L10))/2</f>
        <v>8.15</v>
      </c>
      <c r="O10" s="33">
        <f>N10*2-M10</f>
        <v>16.3</v>
      </c>
      <c r="P10" s="44">
        <v>88</v>
      </c>
      <c r="Q10" s="53">
        <f t="shared" si="0"/>
        <v>0.88</v>
      </c>
      <c r="R10" s="39">
        <v>8</v>
      </c>
      <c r="S10" s="40">
        <v>8</v>
      </c>
      <c r="T10" s="40">
        <v>8</v>
      </c>
      <c r="U10" s="41">
        <v>8</v>
      </c>
      <c r="V10" s="45">
        <v>8</v>
      </c>
      <c r="W10" s="32">
        <f>(S10+U10+T10+V10-MAX(S10:V10)-MIN(S10:V10))/2</f>
        <v>8</v>
      </c>
      <c r="X10" s="46">
        <v>0.5</v>
      </c>
      <c r="Y10" s="36">
        <f>SUM(W10,O10,Q10)-X10</f>
        <v>24.68</v>
      </c>
      <c r="Z10" s="235"/>
    </row>
    <row r="11" spans="1:29" s="25" customFormat="1" ht="24.75" customHeight="1" thickBot="1">
      <c r="A11" s="238"/>
      <c r="B11" s="230"/>
      <c r="C11" s="240"/>
      <c r="D11" s="232"/>
      <c r="E11" s="232"/>
      <c r="F11" s="263"/>
      <c r="G11" s="241" t="s">
        <v>43</v>
      </c>
      <c r="H11" s="242"/>
      <c r="I11" s="242"/>
      <c r="J11" s="242"/>
      <c r="K11" s="242"/>
      <c r="L11" s="242"/>
      <c r="M11" s="243"/>
      <c r="N11" s="47">
        <f>SUM(N8:N10)-M8-M9-M10</f>
        <v>25.949999999999996</v>
      </c>
      <c r="O11" s="48"/>
      <c r="P11" s="247" t="s">
        <v>46</v>
      </c>
      <c r="Q11" s="248"/>
      <c r="R11" s="248"/>
      <c r="S11" s="248"/>
      <c r="T11" s="248"/>
      <c r="U11" s="248"/>
      <c r="V11" s="248"/>
      <c r="W11" s="248"/>
      <c r="X11" s="249"/>
      <c r="Y11" s="49">
        <f>SUM(Y8:Y10)</f>
        <v>78.16</v>
      </c>
      <c r="Z11" s="50">
        <f>N11</f>
        <v>25.949999999999996</v>
      </c>
    </row>
    <row r="12" spans="1:29" s="25" customFormat="1" ht="16.5" customHeight="1" thickBot="1">
      <c r="A12" s="236">
        <v>2</v>
      </c>
      <c r="B12" s="227" t="s">
        <v>262</v>
      </c>
      <c r="C12" s="262" t="s">
        <v>277</v>
      </c>
      <c r="D12" s="257">
        <v>2009</v>
      </c>
      <c r="E12" s="257" t="s">
        <v>59</v>
      </c>
      <c r="F12" s="227" t="s">
        <v>263</v>
      </c>
      <c r="G12" s="26" t="s">
        <v>4</v>
      </c>
      <c r="H12" s="27">
        <v>8.6</v>
      </c>
      <c r="I12" s="28">
        <v>8.6999999999999993</v>
      </c>
      <c r="J12" s="28">
        <v>8.6</v>
      </c>
      <c r="K12" s="29">
        <v>8.5</v>
      </c>
      <c r="L12" s="30">
        <v>8.8000000000000007</v>
      </c>
      <c r="M12" s="31">
        <v>0</v>
      </c>
      <c r="N12" s="32">
        <f>(I12+J12+L12+K12-MAX(I12:L12)-MIN(I12:L12))/2</f>
        <v>8.6499999999999968</v>
      </c>
      <c r="O12" s="33">
        <f>N12*2-M12</f>
        <v>17.299999999999994</v>
      </c>
      <c r="P12" s="34">
        <v>70</v>
      </c>
      <c r="Q12" s="53">
        <f t="shared" ref="Q12:Q14" si="1">P12/100</f>
        <v>0.7</v>
      </c>
      <c r="R12" s="27">
        <v>8.5</v>
      </c>
      <c r="S12" s="28">
        <v>8.4</v>
      </c>
      <c r="T12" s="28">
        <v>8.1999999999999993</v>
      </c>
      <c r="U12" s="29">
        <v>8.5</v>
      </c>
      <c r="V12" s="35">
        <v>8.4</v>
      </c>
      <c r="W12" s="32">
        <f>(S12+U12+T12+V12-MAX(S12:V12)-MIN(S12:V12))/2</f>
        <v>8.4</v>
      </c>
      <c r="X12" s="33">
        <v>0</v>
      </c>
      <c r="Y12" s="36">
        <f>SUM(W12,O12,Q12)-X12</f>
        <v>26.399999999999995</v>
      </c>
      <c r="Z12" s="233" t="str">
        <f>IF(N15&gt;=25.8,"КМС","б\р")</f>
        <v>б\р</v>
      </c>
    </row>
    <row r="13" spans="1:29" s="25" customFormat="1" ht="17.25" customHeight="1" thickBot="1">
      <c r="A13" s="237"/>
      <c r="B13" s="228"/>
      <c r="C13" s="239"/>
      <c r="D13" s="231"/>
      <c r="E13" s="231"/>
      <c r="F13" s="228"/>
      <c r="G13" s="37" t="s">
        <v>17</v>
      </c>
      <c r="H13" s="27">
        <v>8.6</v>
      </c>
      <c r="I13" s="28">
        <v>8.6</v>
      </c>
      <c r="J13" s="28">
        <v>8.1999999999999993</v>
      </c>
      <c r="K13" s="29">
        <v>8.8000000000000007</v>
      </c>
      <c r="L13" s="30">
        <v>8.8000000000000007</v>
      </c>
      <c r="M13" s="31">
        <v>0</v>
      </c>
      <c r="N13" s="32">
        <f>(I13+J13+L13+K13-MAX(I13:L13)-MIN(I13:L13))/2</f>
        <v>8.6999999999999993</v>
      </c>
      <c r="O13" s="33">
        <f>N13*2-M13</f>
        <v>17.399999999999999</v>
      </c>
      <c r="P13" s="34">
        <v>60</v>
      </c>
      <c r="Q13" s="53">
        <f t="shared" si="1"/>
        <v>0.6</v>
      </c>
      <c r="R13" s="27">
        <v>8.4</v>
      </c>
      <c r="S13" s="28">
        <v>8.5</v>
      </c>
      <c r="T13" s="28">
        <v>8.4</v>
      </c>
      <c r="U13" s="29">
        <v>8.6</v>
      </c>
      <c r="V13" s="35">
        <v>8.1999999999999993</v>
      </c>
      <c r="W13" s="32">
        <f>(S13+U13+T13+V13-MAX(S13:V13)-MIN(S13:V13))/2</f>
        <v>8.4500000000000011</v>
      </c>
      <c r="X13" s="33">
        <v>0</v>
      </c>
      <c r="Y13" s="36">
        <f>SUM(W13,O13,Q13)-X13</f>
        <v>26.450000000000003</v>
      </c>
      <c r="Z13" s="234"/>
    </row>
    <row r="14" spans="1:29" s="25" customFormat="1" ht="15.75" customHeight="1" thickBot="1">
      <c r="A14" s="237"/>
      <c r="B14" s="229"/>
      <c r="C14" s="239" t="s">
        <v>278</v>
      </c>
      <c r="D14" s="231">
        <v>2006</v>
      </c>
      <c r="E14" s="231" t="s">
        <v>59</v>
      </c>
      <c r="F14" s="228"/>
      <c r="G14" s="38" t="s">
        <v>45</v>
      </c>
      <c r="H14" s="39">
        <v>8</v>
      </c>
      <c r="I14" s="40">
        <v>8</v>
      </c>
      <c r="J14" s="40">
        <v>8.1999999999999993</v>
      </c>
      <c r="K14" s="41">
        <v>8.3000000000000007</v>
      </c>
      <c r="L14" s="42">
        <v>8</v>
      </c>
      <c r="M14" s="43">
        <v>0</v>
      </c>
      <c r="N14" s="32">
        <f>(I14+J14+L14+K14-MAX(I14:L14)-MIN(I14:L14))/2</f>
        <v>8.1</v>
      </c>
      <c r="O14" s="33">
        <f>N14*2-M14</f>
        <v>16.2</v>
      </c>
      <c r="P14" s="44">
        <v>75</v>
      </c>
      <c r="Q14" s="53">
        <f t="shared" si="1"/>
        <v>0.75</v>
      </c>
      <c r="R14" s="39">
        <v>8.1999999999999993</v>
      </c>
      <c r="S14" s="40">
        <v>8.3000000000000007</v>
      </c>
      <c r="T14" s="40">
        <v>8.4</v>
      </c>
      <c r="U14" s="41">
        <v>8.3000000000000007</v>
      </c>
      <c r="V14" s="45">
        <v>8.4</v>
      </c>
      <c r="W14" s="32">
        <f>(S14+U14+T14+V14-MAX(S14:V14)-MIN(S14:V14))/2</f>
        <v>8.35</v>
      </c>
      <c r="X14" s="46">
        <v>0</v>
      </c>
      <c r="Y14" s="36">
        <f>SUM(W14,O14,Q14)-X14</f>
        <v>25.299999999999997</v>
      </c>
      <c r="Z14" s="235"/>
    </row>
    <row r="15" spans="1:29" s="25" customFormat="1" ht="24.75" customHeight="1" thickBot="1">
      <c r="A15" s="238"/>
      <c r="B15" s="230"/>
      <c r="C15" s="240"/>
      <c r="D15" s="232"/>
      <c r="E15" s="250"/>
      <c r="F15" s="263"/>
      <c r="G15" s="241" t="s">
        <v>43</v>
      </c>
      <c r="H15" s="242"/>
      <c r="I15" s="242"/>
      <c r="J15" s="242"/>
      <c r="K15" s="242"/>
      <c r="L15" s="242"/>
      <c r="M15" s="243"/>
      <c r="N15" s="47">
        <f>SUM(N12:N14)-M12-M13-M14</f>
        <v>25.449999999999996</v>
      </c>
      <c r="O15" s="48"/>
      <c r="P15" s="247" t="s">
        <v>46</v>
      </c>
      <c r="Q15" s="248"/>
      <c r="R15" s="248"/>
      <c r="S15" s="248"/>
      <c r="T15" s="248"/>
      <c r="U15" s="248"/>
      <c r="V15" s="248"/>
      <c r="W15" s="248"/>
      <c r="X15" s="249"/>
      <c r="Y15" s="49">
        <f>SUM(Y12:Y14)</f>
        <v>78.149999999999991</v>
      </c>
      <c r="Z15" s="50">
        <f>N15</f>
        <v>25.449999999999996</v>
      </c>
    </row>
    <row r="16" spans="1:29" s="77" customFormat="1" ht="22.5" customHeight="1" thickBot="1">
      <c r="A16" s="267" t="s">
        <v>69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9"/>
      <c r="AA16" s="76"/>
      <c r="AB16" s="76"/>
      <c r="AC16" s="76"/>
    </row>
    <row r="17" spans="1:26" s="25" customFormat="1" ht="15.75" customHeight="1" thickBot="1">
      <c r="A17" s="236">
        <v>1</v>
      </c>
      <c r="B17" s="227" t="s">
        <v>76</v>
      </c>
      <c r="C17" s="262" t="s">
        <v>78</v>
      </c>
      <c r="D17" s="257">
        <v>2009</v>
      </c>
      <c r="E17" s="257" t="s">
        <v>59</v>
      </c>
      <c r="F17" s="227" t="s">
        <v>77</v>
      </c>
      <c r="G17" s="26" t="s">
        <v>4</v>
      </c>
      <c r="H17" s="27">
        <v>8.4</v>
      </c>
      <c r="I17" s="28">
        <v>8.5</v>
      </c>
      <c r="J17" s="28">
        <v>8.6</v>
      </c>
      <c r="K17" s="29">
        <v>8</v>
      </c>
      <c r="L17" s="30">
        <v>8.4</v>
      </c>
      <c r="M17" s="31">
        <v>0</v>
      </c>
      <c r="N17" s="32">
        <f>(I17+J17+L17+K17-MAX(I17:L17)-MIN(I17:L17))/2</f>
        <v>8.4499999999999993</v>
      </c>
      <c r="O17" s="33">
        <f>N17*2-M17</f>
        <v>16.899999999999999</v>
      </c>
      <c r="P17" s="34">
        <v>71</v>
      </c>
      <c r="Q17" s="53">
        <f t="shared" ref="Q17:Q19" si="2">P17/100</f>
        <v>0.71</v>
      </c>
      <c r="R17" s="27">
        <v>8.6999999999999993</v>
      </c>
      <c r="S17" s="28">
        <v>8.6999999999999993</v>
      </c>
      <c r="T17" s="28">
        <v>8.6999999999999993</v>
      </c>
      <c r="U17" s="29">
        <v>8.6999999999999993</v>
      </c>
      <c r="V17" s="35">
        <v>8.6999999999999993</v>
      </c>
      <c r="W17" s="32">
        <f>(S17+U17+T17+V17-MAX(S17:V17)-MIN(S17:V17))/2</f>
        <v>8.6999999999999993</v>
      </c>
      <c r="X17" s="33">
        <v>0.5</v>
      </c>
      <c r="Y17" s="36">
        <f>SUM(W17,O17,Q17)-X17</f>
        <v>25.81</v>
      </c>
      <c r="Z17" s="233" t="str">
        <f>IF(N20&gt;=25.8,"КМС","б\р")</f>
        <v>б\р</v>
      </c>
    </row>
    <row r="18" spans="1:26" s="25" customFormat="1" ht="15.75" thickBot="1">
      <c r="A18" s="237"/>
      <c r="B18" s="228"/>
      <c r="C18" s="239"/>
      <c r="D18" s="231"/>
      <c r="E18" s="231"/>
      <c r="F18" s="228"/>
      <c r="G18" s="37" t="s">
        <v>17</v>
      </c>
      <c r="H18" s="27">
        <v>8.4</v>
      </c>
      <c r="I18" s="28">
        <v>8.4</v>
      </c>
      <c r="J18" s="28">
        <v>8.5</v>
      </c>
      <c r="K18" s="29">
        <v>8.3000000000000007</v>
      </c>
      <c r="L18" s="30">
        <v>8.4</v>
      </c>
      <c r="M18" s="31">
        <v>0</v>
      </c>
      <c r="N18" s="32">
        <f>(I18+J18+L18+K18-MAX(I18:L18)-MIN(I18:L18))/2</f>
        <v>8.3999999999999968</v>
      </c>
      <c r="O18" s="33">
        <f>N18*2-M18</f>
        <v>16.799999999999994</v>
      </c>
      <c r="P18" s="34">
        <v>67</v>
      </c>
      <c r="Q18" s="53">
        <f t="shared" si="2"/>
        <v>0.67</v>
      </c>
      <c r="R18" s="27">
        <v>8.3000000000000007</v>
      </c>
      <c r="S18" s="28">
        <v>8.5</v>
      </c>
      <c r="T18" s="28">
        <v>8.3000000000000007</v>
      </c>
      <c r="U18" s="29">
        <v>8.5</v>
      </c>
      <c r="V18" s="35">
        <v>8.3000000000000007</v>
      </c>
      <c r="W18" s="32">
        <f>(S18+U18+T18+V18-MAX(S18:V18)-MIN(S18:V18))/2</f>
        <v>8.4</v>
      </c>
      <c r="X18" s="33">
        <v>0.5</v>
      </c>
      <c r="Y18" s="36">
        <f>SUM(W18,O18,Q18)-X18</f>
        <v>25.369999999999997</v>
      </c>
      <c r="Z18" s="234"/>
    </row>
    <row r="19" spans="1:26" s="25" customFormat="1" ht="22.5" thickBot="1">
      <c r="A19" s="237"/>
      <c r="B19" s="229"/>
      <c r="C19" s="239" t="s">
        <v>131</v>
      </c>
      <c r="D19" s="231">
        <v>2006</v>
      </c>
      <c r="E19" s="231" t="s">
        <v>59</v>
      </c>
      <c r="F19" s="228"/>
      <c r="G19" s="38" t="s">
        <v>45</v>
      </c>
      <c r="H19" s="39">
        <v>8.6</v>
      </c>
      <c r="I19" s="40">
        <v>8.6</v>
      </c>
      <c r="J19" s="40">
        <v>8.5</v>
      </c>
      <c r="K19" s="41">
        <v>8.4</v>
      </c>
      <c r="L19" s="42">
        <v>8.5</v>
      </c>
      <c r="M19" s="43">
        <v>0</v>
      </c>
      <c r="N19" s="32">
        <f>(I19+J19+L19+K19-MAX(I19:L19)-MIN(I19:L19))/2</f>
        <v>8.5</v>
      </c>
      <c r="O19" s="33">
        <f>N19*2-M19</f>
        <v>17</v>
      </c>
      <c r="P19" s="44">
        <v>75</v>
      </c>
      <c r="Q19" s="53">
        <f t="shared" si="2"/>
        <v>0.75</v>
      </c>
      <c r="R19" s="39">
        <v>7.5</v>
      </c>
      <c r="S19" s="40">
        <v>7.5</v>
      </c>
      <c r="T19" s="40">
        <v>7.5</v>
      </c>
      <c r="U19" s="41">
        <v>7.5</v>
      </c>
      <c r="V19" s="45">
        <v>7.5</v>
      </c>
      <c r="W19" s="32">
        <f>(S19+U19+T19+V19-MAX(S19:V19)-MIN(S19:V19))/2</f>
        <v>7.5</v>
      </c>
      <c r="X19" s="46">
        <v>0.5</v>
      </c>
      <c r="Y19" s="36">
        <f>SUM(W19,O19,Q19)-X19</f>
        <v>24.75</v>
      </c>
      <c r="Z19" s="235"/>
    </row>
    <row r="20" spans="1:26" s="25" customFormat="1" ht="24.75" customHeight="1" thickBot="1">
      <c r="A20" s="238"/>
      <c r="B20" s="230"/>
      <c r="C20" s="240"/>
      <c r="D20" s="232"/>
      <c r="E20" s="232"/>
      <c r="F20" s="263"/>
      <c r="G20" s="241" t="s">
        <v>43</v>
      </c>
      <c r="H20" s="242"/>
      <c r="I20" s="242"/>
      <c r="J20" s="242"/>
      <c r="K20" s="242"/>
      <c r="L20" s="242"/>
      <c r="M20" s="243"/>
      <c r="N20" s="47">
        <f>SUM(N17:N19)-M17-M18-M19</f>
        <v>25.349999999999994</v>
      </c>
      <c r="O20" s="48"/>
      <c r="P20" s="247" t="s">
        <v>46</v>
      </c>
      <c r="Q20" s="248"/>
      <c r="R20" s="248"/>
      <c r="S20" s="248"/>
      <c r="T20" s="248"/>
      <c r="U20" s="248"/>
      <c r="V20" s="248"/>
      <c r="W20" s="248"/>
      <c r="X20" s="249"/>
      <c r="Y20" s="49">
        <f>SUM(Y17:Y19)</f>
        <v>75.929999999999993</v>
      </c>
      <c r="Z20" s="53">
        <f>N20</f>
        <v>25.349999999999994</v>
      </c>
    </row>
    <row r="21" spans="1:26" s="25" customFormat="1" ht="18" customHeight="1" thickBot="1">
      <c r="A21" s="267" t="s">
        <v>68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9"/>
    </row>
    <row r="22" spans="1:26" s="56" customFormat="1" ht="21.75" customHeight="1" thickBot="1">
      <c r="A22" s="286">
        <v>1</v>
      </c>
      <c r="B22" s="227" t="s">
        <v>325</v>
      </c>
      <c r="C22" s="262" t="s">
        <v>364</v>
      </c>
      <c r="D22" s="257">
        <v>2007</v>
      </c>
      <c r="E22" s="257" t="s">
        <v>180</v>
      </c>
      <c r="F22" s="227" t="s">
        <v>326</v>
      </c>
      <c r="G22" s="26" t="s">
        <v>4</v>
      </c>
      <c r="H22" s="27">
        <v>8</v>
      </c>
      <c r="I22" s="28">
        <v>8</v>
      </c>
      <c r="J22" s="28">
        <v>8.5</v>
      </c>
      <c r="K22" s="29">
        <v>8.5</v>
      </c>
      <c r="L22" s="30">
        <v>8</v>
      </c>
      <c r="M22" s="31">
        <v>0</v>
      </c>
      <c r="N22" s="32">
        <f>(I22+J22+L22+K22-MAX(I22:L22)-MIN(I22:L22))/2</f>
        <v>8.25</v>
      </c>
      <c r="O22" s="33">
        <f>N22*2-M22</f>
        <v>16.5</v>
      </c>
      <c r="P22" s="34">
        <v>70</v>
      </c>
      <c r="Q22" s="53">
        <v>0.7</v>
      </c>
      <c r="R22" s="27">
        <v>8.1</v>
      </c>
      <c r="S22" s="28">
        <v>8</v>
      </c>
      <c r="T22" s="28">
        <v>8.1</v>
      </c>
      <c r="U22" s="29">
        <v>8.1</v>
      </c>
      <c r="V22" s="35">
        <v>8</v>
      </c>
      <c r="W22" s="32">
        <f>(S22+U22+T22+V22-MAX(S22:V22)-MIN(S22:V22))/2</f>
        <v>8.0500000000000007</v>
      </c>
      <c r="X22" s="33">
        <v>0.5</v>
      </c>
      <c r="Y22" s="53">
        <f>SUM(W22,O22,Q22)-X22</f>
        <v>24.75</v>
      </c>
      <c r="Z22" s="233" t="str">
        <f>IF(N25&gt;=25.8,"КМС","б\р")</f>
        <v>б\р</v>
      </c>
    </row>
    <row r="23" spans="1:26" s="56" customFormat="1" ht="18.75" customHeight="1" thickBot="1">
      <c r="A23" s="287"/>
      <c r="B23" s="228"/>
      <c r="C23" s="239"/>
      <c r="D23" s="231"/>
      <c r="E23" s="231"/>
      <c r="F23" s="231"/>
      <c r="G23" s="37" t="s">
        <v>17</v>
      </c>
      <c r="H23" s="27">
        <v>8</v>
      </c>
      <c r="I23" s="28">
        <v>8</v>
      </c>
      <c r="J23" s="28">
        <v>8.1999999999999993</v>
      </c>
      <c r="K23" s="29">
        <v>8.3000000000000007</v>
      </c>
      <c r="L23" s="30">
        <v>8.1999999999999993</v>
      </c>
      <c r="M23" s="31">
        <v>0</v>
      </c>
      <c r="N23" s="32">
        <f>(I23+J23+L23+K23-MAX(I23:L23)-MIN(I23:L23))/2</f>
        <v>8.2000000000000011</v>
      </c>
      <c r="O23" s="33">
        <f>N23*2-M23</f>
        <v>16.400000000000002</v>
      </c>
      <c r="P23" s="34">
        <v>67</v>
      </c>
      <c r="Q23" s="53">
        <v>0.67</v>
      </c>
      <c r="R23" s="27">
        <v>8</v>
      </c>
      <c r="S23" s="28">
        <v>8</v>
      </c>
      <c r="T23" s="28">
        <v>8.1</v>
      </c>
      <c r="U23" s="29">
        <v>8</v>
      </c>
      <c r="V23" s="35">
        <v>8.1</v>
      </c>
      <c r="W23" s="32">
        <f>(S23+U23+T23+V23-MAX(S23:V23)-MIN(S23:V23))/2</f>
        <v>8.0500000000000007</v>
      </c>
      <c r="X23" s="33">
        <v>0.5</v>
      </c>
      <c r="Y23" s="36">
        <f>SUM(W23,O23,Q23)-X23</f>
        <v>24.620000000000005</v>
      </c>
      <c r="Z23" s="234"/>
    </row>
    <row r="24" spans="1:26" s="56" customFormat="1" ht="22.5" thickBot="1">
      <c r="A24" s="287"/>
      <c r="B24" s="229"/>
      <c r="C24" s="239" t="s">
        <v>365</v>
      </c>
      <c r="D24" s="231">
        <v>2010</v>
      </c>
      <c r="E24" s="231" t="s">
        <v>59</v>
      </c>
      <c r="F24" s="231"/>
      <c r="G24" s="38" t="s">
        <v>45</v>
      </c>
      <c r="H24" s="39">
        <v>8.1999999999999993</v>
      </c>
      <c r="I24" s="40">
        <v>8.1999999999999993</v>
      </c>
      <c r="J24" s="40">
        <v>8</v>
      </c>
      <c r="K24" s="41">
        <v>8</v>
      </c>
      <c r="L24" s="42">
        <v>8.3000000000000007</v>
      </c>
      <c r="M24" s="43">
        <v>0</v>
      </c>
      <c r="N24" s="32">
        <f>(I24+J24+L24+K24-MAX(I24:L24)-MIN(I24:L24))/2</f>
        <v>8.1</v>
      </c>
      <c r="O24" s="33">
        <f>N24*2-M24</f>
        <v>16.2</v>
      </c>
      <c r="P24" s="44">
        <v>80</v>
      </c>
      <c r="Q24" s="53">
        <v>0.8</v>
      </c>
      <c r="R24" s="39">
        <v>8</v>
      </c>
      <c r="S24" s="40">
        <v>8</v>
      </c>
      <c r="T24" s="40">
        <v>8.1999999999999993</v>
      </c>
      <c r="U24" s="41">
        <v>8.1</v>
      </c>
      <c r="V24" s="45">
        <v>8.3000000000000007</v>
      </c>
      <c r="W24" s="32">
        <f>(S24+U24+T24+V24-MAX(S24:V24)-MIN(S24:V24))/2</f>
        <v>8.15</v>
      </c>
      <c r="X24" s="46">
        <v>0.5</v>
      </c>
      <c r="Y24" s="36">
        <f>SUM(W24,O24,Q24)-X24</f>
        <v>24.650000000000002</v>
      </c>
      <c r="Z24" s="235"/>
    </row>
    <row r="25" spans="1:26" s="56" customFormat="1" ht="15.75" thickBot="1">
      <c r="A25" s="288"/>
      <c r="B25" s="230"/>
      <c r="C25" s="240"/>
      <c r="D25" s="232"/>
      <c r="E25" s="250"/>
      <c r="F25" s="232"/>
      <c r="G25" s="241" t="s">
        <v>43</v>
      </c>
      <c r="H25" s="242"/>
      <c r="I25" s="242"/>
      <c r="J25" s="242"/>
      <c r="K25" s="242"/>
      <c r="L25" s="242"/>
      <c r="M25" s="243"/>
      <c r="N25" s="47">
        <f>SUM(N22:N24)-M22-M23-M24</f>
        <v>24.550000000000004</v>
      </c>
      <c r="O25" s="55"/>
      <c r="P25" s="244" t="s">
        <v>46</v>
      </c>
      <c r="Q25" s="245"/>
      <c r="R25" s="245"/>
      <c r="S25" s="245"/>
      <c r="T25" s="245"/>
      <c r="U25" s="245"/>
      <c r="V25" s="245"/>
      <c r="W25" s="245"/>
      <c r="X25" s="246"/>
      <c r="Y25" s="49">
        <f>SUM(Y22:Y24)</f>
        <v>74.02000000000001</v>
      </c>
      <c r="Z25" s="53">
        <f>N25</f>
        <v>24.550000000000004</v>
      </c>
    </row>
    <row r="26" spans="1:26" s="25" customFormat="1" ht="19.5" thickBot="1">
      <c r="A26" s="267" t="s">
        <v>67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89"/>
    </row>
    <row r="27" spans="1:26" s="25" customFormat="1" ht="15.75" customHeight="1" thickBot="1">
      <c r="A27" s="236">
        <v>1</v>
      </c>
      <c r="B27" s="227" t="s">
        <v>262</v>
      </c>
      <c r="C27" s="262" t="s">
        <v>284</v>
      </c>
      <c r="D27" s="257">
        <v>2012</v>
      </c>
      <c r="E27" s="257">
        <v>2</v>
      </c>
      <c r="F27" s="227" t="s">
        <v>263</v>
      </c>
      <c r="G27" s="26" t="s">
        <v>4</v>
      </c>
      <c r="H27" s="27">
        <v>7</v>
      </c>
      <c r="I27" s="28">
        <v>7</v>
      </c>
      <c r="J27" s="28">
        <v>6.7</v>
      </c>
      <c r="K27" s="29">
        <v>6.4</v>
      </c>
      <c r="L27" s="30">
        <v>6.4</v>
      </c>
      <c r="M27" s="31">
        <v>0</v>
      </c>
      <c r="N27" s="32">
        <f>(I27+J27+L27+K27-MAX(I27:L27)-MIN(I27:L27))/2</f>
        <v>6.55</v>
      </c>
      <c r="O27" s="33">
        <f>N27*2-M27</f>
        <v>13.1</v>
      </c>
      <c r="P27" s="34">
        <v>0.5</v>
      </c>
      <c r="Q27" s="53">
        <v>0.5</v>
      </c>
      <c r="R27" s="27">
        <v>7.5</v>
      </c>
      <c r="S27" s="28">
        <v>7.5</v>
      </c>
      <c r="T27" s="28">
        <v>7.4</v>
      </c>
      <c r="U27" s="29">
        <v>7.5</v>
      </c>
      <c r="V27" s="35">
        <v>7.4</v>
      </c>
      <c r="W27" s="32">
        <f>(S27+U27+T27+V27-MAX(S27:V27)-MIN(S27:V27))/2</f>
        <v>7.4499999999999984</v>
      </c>
      <c r="X27" s="33">
        <v>1.9</v>
      </c>
      <c r="Y27" s="36">
        <f>SUM(W27,O27,Q27)-X27</f>
        <v>19.149999999999999</v>
      </c>
      <c r="Z27" s="233" t="str">
        <f>IF(N30&gt;=25.8,"КМС","б\р")</f>
        <v>б\р</v>
      </c>
    </row>
    <row r="28" spans="1:26" s="25" customFormat="1" ht="15.75" customHeight="1" thickBot="1">
      <c r="A28" s="237"/>
      <c r="B28" s="228"/>
      <c r="C28" s="239"/>
      <c r="D28" s="231"/>
      <c r="E28" s="231"/>
      <c r="F28" s="228"/>
      <c r="G28" s="37" t="s">
        <v>17</v>
      </c>
      <c r="H28" s="27">
        <v>7</v>
      </c>
      <c r="I28" s="28">
        <v>7</v>
      </c>
      <c r="J28" s="28">
        <v>7.2</v>
      </c>
      <c r="K28" s="29">
        <v>7.3</v>
      </c>
      <c r="L28" s="30">
        <v>7.5</v>
      </c>
      <c r="M28" s="31">
        <v>0</v>
      </c>
      <c r="N28" s="32">
        <f>(I28+J28+L28+K28-MAX(I28:L28)-MIN(I28:L28))/2</f>
        <v>7.25</v>
      </c>
      <c r="O28" s="33">
        <f>N28*2-M28</f>
        <v>14.5</v>
      </c>
      <c r="P28" s="34">
        <v>0.4</v>
      </c>
      <c r="Q28" s="53">
        <v>0.5</v>
      </c>
      <c r="R28" s="27">
        <v>7</v>
      </c>
      <c r="S28" s="28">
        <v>7</v>
      </c>
      <c r="T28" s="28">
        <v>7</v>
      </c>
      <c r="U28" s="29">
        <v>7</v>
      </c>
      <c r="V28" s="35">
        <v>7</v>
      </c>
      <c r="W28" s="32">
        <f>(S28+U28+T28+V28-MAX(S28:V28)-MIN(S28:V28))/2</f>
        <v>7</v>
      </c>
      <c r="X28" s="33">
        <v>0.3</v>
      </c>
      <c r="Y28" s="36">
        <f>SUM(W28,O28,Q28)-X28</f>
        <v>21.7</v>
      </c>
      <c r="Z28" s="234"/>
    </row>
    <row r="29" spans="1:26" s="25" customFormat="1" ht="15.75" customHeight="1" thickBot="1">
      <c r="A29" s="237"/>
      <c r="B29" s="229"/>
      <c r="C29" s="239" t="s">
        <v>285</v>
      </c>
      <c r="D29" s="231">
        <v>2008</v>
      </c>
      <c r="E29" s="231" t="s">
        <v>59</v>
      </c>
      <c r="F29" s="228"/>
      <c r="G29" s="52" t="s">
        <v>51</v>
      </c>
      <c r="H29" s="39"/>
      <c r="I29" s="40"/>
      <c r="J29" s="40"/>
      <c r="K29" s="41"/>
      <c r="L29" s="42"/>
      <c r="M29" s="43">
        <v>0</v>
      </c>
      <c r="N29" s="32">
        <f>(I29+J29+L29+K29-MAX(I29:L29)-MIN(I29:L29))/2</f>
        <v>0</v>
      </c>
      <c r="O29" s="33"/>
      <c r="P29" s="44"/>
      <c r="Q29" s="53">
        <f t="shared" ref="Q29" si="3">O29/100+P29</f>
        <v>0</v>
      </c>
      <c r="R29" s="39"/>
      <c r="S29" s="40"/>
      <c r="T29" s="40"/>
      <c r="U29" s="41"/>
      <c r="V29" s="45"/>
      <c r="W29" s="32">
        <v>0</v>
      </c>
      <c r="X29" s="46">
        <v>0</v>
      </c>
      <c r="Y29" s="36">
        <f>SUM(W29,O29,Q29)-X29</f>
        <v>0</v>
      </c>
      <c r="Z29" s="235"/>
    </row>
    <row r="30" spans="1:26" s="25" customFormat="1" ht="15.75" customHeight="1" thickBot="1">
      <c r="A30" s="238"/>
      <c r="B30" s="230"/>
      <c r="C30" s="240"/>
      <c r="D30" s="232"/>
      <c r="E30" s="250"/>
      <c r="F30" s="263"/>
      <c r="G30" s="241" t="s">
        <v>43</v>
      </c>
      <c r="H30" s="242"/>
      <c r="I30" s="242"/>
      <c r="J30" s="242"/>
      <c r="K30" s="242"/>
      <c r="L30" s="242"/>
      <c r="M30" s="243"/>
      <c r="N30" s="47">
        <v>0</v>
      </c>
      <c r="O30" s="48"/>
      <c r="P30" s="247" t="s">
        <v>46</v>
      </c>
      <c r="Q30" s="248"/>
      <c r="R30" s="248"/>
      <c r="S30" s="248"/>
      <c r="T30" s="248"/>
      <c r="U30" s="248"/>
      <c r="V30" s="248"/>
      <c r="W30" s="248"/>
      <c r="X30" s="249"/>
      <c r="Y30" s="49">
        <f>SUM(Y27:Y29)</f>
        <v>40.849999999999994</v>
      </c>
      <c r="Z30" s="53">
        <f>N30</f>
        <v>0</v>
      </c>
    </row>
    <row r="31" spans="1:26" ht="19.5" thickBot="1">
      <c r="A31" s="267" t="s">
        <v>132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9"/>
    </row>
    <row r="32" spans="1:26" s="25" customFormat="1" ht="15.75" customHeight="1" thickBot="1">
      <c r="A32" s="236">
        <v>1</v>
      </c>
      <c r="B32" s="227" t="s">
        <v>216</v>
      </c>
      <c r="C32" s="262" t="s">
        <v>228</v>
      </c>
      <c r="D32" s="257">
        <v>2010</v>
      </c>
      <c r="E32" s="257">
        <v>3</v>
      </c>
      <c r="F32" s="227" t="s">
        <v>217</v>
      </c>
      <c r="G32" s="26" t="s">
        <v>4</v>
      </c>
      <c r="H32" s="134">
        <v>8</v>
      </c>
      <c r="I32" s="135">
        <v>8</v>
      </c>
      <c r="J32" s="135">
        <v>7.5</v>
      </c>
      <c r="K32" s="135">
        <v>7.3</v>
      </c>
      <c r="L32" s="136">
        <v>7.5</v>
      </c>
      <c r="M32" s="137">
        <v>0</v>
      </c>
      <c r="N32" s="32">
        <f>(I32+J32+K32+L32-MAX(I32:L32)-MIN(I32:L32))/2</f>
        <v>7.5</v>
      </c>
      <c r="O32" s="33">
        <f>N32*2-M32</f>
        <v>15</v>
      </c>
      <c r="P32" s="34">
        <v>42</v>
      </c>
      <c r="Q32" s="53">
        <v>0.3</v>
      </c>
      <c r="R32" s="134">
        <v>6.6</v>
      </c>
      <c r="S32" s="135">
        <v>6.6</v>
      </c>
      <c r="T32" s="135">
        <v>6.5</v>
      </c>
      <c r="U32" s="135">
        <v>6.6</v>
      </c>
      <c r="V32" s="136">
        <v>6.5</v>
      </c>
      <c r="W32" s="32">
        <f>(S32+T32+U32+V32-MAX(S32:V32)-MIN(S32:V32))/2</f>
        <v>6.5500000000000007</v>
      </c>
      <c r="X32" s="33">
        <v>0.6</v>
      </c>
      <c r="Y32" s="53">
        <f>SUM(W32,O32,Q32)-X32</f>
        <v>21.25</v>
      </c>
      <c r="Z32" s="233" t="str">
        <f>IF(N35&gt;=25.2,"I","б\р")</f>
        <v>б\р</v>
      </c>
    </row>
    <row r="33" spans="1:26" s="25" customFormat="1" ht="15.75" thickBot="1">
      <c r="A33" s="237"/>
      <c r="B33" s="228"/>
      <c r="C33" s="239"/>
      <c r="D33" s="231"/>
      <c r="E33" s="231"/>
      <c r="F33" s="231"/>
      <c r="G33" s="37" t="s">
        <v>17</v>
      </c>
      <c r="H33" s="134">
        <v>7.4</v>
      </c>
      <c r="I33" s="135">
        <v>7.6</v>
      </c>
      <c r="J33" s="135">
        <v>7.4</v>
      </c>
      <c r="K33" s="135">
        <v>7.8</v>
      </c>
      <c r="L33" s="136">
        <v>7.5</v>
      </c>
      <c r="M33" s="137">
        <v>0</v>
      </c>
      <c r="N33" s="32">
        <f>(I33+J33+K33+L33-MAX(I33:L33)-MIN(I33:L33))/2</f>
        <v>7.55</v>
      </c>
      <c r="O33" s="33">
        <f>N33*2-M33</f>
        <v>15.1</v>
      </c>
      <c r="P33" s="34">
        <v>19</v>
      </c>
      <c r="Q33" s="53">
        <f t="shared" ref="Q33:Q34" si="4">P33/100</f>
        <v>0.19</v>
      </c>
      <c r="R33" s="134">
        <v>6.7</v>
      </c>
      <c r="S33" s="135">
        <v>6.7</v>
      </c>
      <c r="T33" s="135">
        <v>6.7</v>
      </c>
      <c r="U33" s="135">
        <v>6.7</v>
      </c>
      <c r="V33" s="136">
        <v>6.7</v>
      </c>
      <c r="W33" s="32">
        <f>(S33+T33+U33+V33-MAX(S33:V33)-MIN(S33:V33))/2</f>
        <v>6.7000000000000011</v>
      </c>
      <c r="X33" s="33">
        <v>0</v>
      </c>
      <c r="Y33" s="36">
        <f>SUM(W33,O33,Q33)-X33</f>
        <v>21.990000000000002</v>
      </c>
      <c r="Z33" s="234"/>
    </row>
    <row r="34" spans="1:26" s="25" customFormat="1" ht="21.75" thickBot="1">
      <c r="A34" s="237"/>
      <c r="B34" s="229"/>
      <c r="C34" s="239" t="s">
        <v>229</v>
      </c>
      <c r="D34" s="231">
        <v>2009</v>
      </c>
      <c r="E34" s="231" t="s">
        <v>168</v>
      </c>
      <c r="F34" s="231"/>
      <c r="G34" s="196" t="s">
        <v>45</v>
      </c>
      <c r="H34" s="138"/>
      <c r="I34" s="135"/>
      <c r="J34" s="135"/>
      <c r="K34" s="135"/>
      <c r="L34" s="136"/>
      <c r="M34" s="139">
        <v>0</v>
      </c>
      <c r="N34" s="140">
        <f>(I34+J34+K34+L34-MAX(I34:L34)-MIN(I34:L34))/2</f>
        <v>0</v>
      </c>
      <c r="O34" s="33">
        <f>N34*2-M34</f>
        <v>0</v>
      </c>
      <c r="P34" s="44"/>
      <c r="Q34" s="53">
        <f t="shared" si="4"/>
        <v>0</v>
      </c>
      <c r="R34" s="138"/>
      <c r="S34" s="135"/>
      <c r="T34" s="135"/>
      <c r="U34" s="135"/>
      <c r="V34" s="136"/>
      <c r="W34" s="32">
        <f>(S34+T34+U34+V34-MAX(S34:V34)-MIN(S34:V34))/2</f>
        <v>0</v>
      </c>
      <c r="X34" s="46">
        <v>0</v>
      </c>
      <c r="Y34" s="36">
        <f>SUM(W34,O34,Q34)-X34</f>
        <v>0</v>
      </c>
      <c r="Z34" s="235"/>
    </row>
    <row r="35" spans="1:26" s="25" customFormat="1" ht="15.75" thickBot="1">
      <c r="A35" s="238"/>
      <c r="B35" s="230"/>
      <c r="C35" s="240"/>
      <c r="D35" s="232"/>
      <c r="E35" s="232"/>
      <c r="F35" s="232"/>
      <c r="G35" s="241" t="s">
        <v>43</v>
      </c>
      <c r="H35" s="285"/>
      <c r="I35" s="285"/>
      <c r="J35" s="285"/>
      <c r="K35" s="285"/>
      <c r="L35" s="285"/>
      <c r="M35" s="243"/>
      <c r="N35" s="47">
        <f>SUM(N32:N34)-M32-M33-M34</f>
        <v>15.05</v>
      </c>
      <c r="O35" s="48"/>
      <c r="P35" s="247" t="s">
        <v>46</v>
      </c>
      <c r="Q35" s="248"/>
      <c r="R35" s="248"/>
      <c r="S35" s="248"/>
      <c r="T35" s="248"/>
      <c r="U35" s="248"/>
      <c r="V35" s="248"/>
      <c r="W35" s="248"/>
      <c r="X35" s="249"/>
      <c r="Y35" s="49">
        <f>SUM(Y32:Y34)</f>
        <v>43.24</v>
      </c>
      <c r="Z35" s="50">
        <f>N35</f>
        <v>15.05</v>
      </c>
    </row>
    <row r="36" spans="1:26" s="25" customFormat="1" ht="19.5" thickBot="1">
      <c r="A36" s="267" t="s">
        <v>133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9"/>
    </row>
    <row r="37" spans="1:26" s="25" customFormat="1" ht="15.75" customHeight="1" thickBot="1">
      <c r="A37" s="236">
        <v>1</v>
      </c>
      <c r="B37" s="227" t="s">
        <v>191</v>
      </c>
      <c r="C37" s="262" t="s">
        <v>214</v>
      </c>
      <c r="D37" s="257">
        <v>2014</v>
      </c>
      <c r="E37" s="257" t="s">
        <v>168</v>
      </c>
      <c r="F37" s="227" t="s">
        <v>192</v>
      </c>
      <c r="G37" s="26" t="s">
        <v>4</v>
      </c>
      <c r="H37" s="134">
        <v>8.3000000000000007</v>
      </c>
      <c r="I37" s="135">
        <v>8.3000000000000007</v>
      </c>
      <c r="J37" s="135">
        <v>7.8</v>
      </c>
      <c r="K37" s="135">
        <v>7.9</v>
      </c>
      <c r="L37" s="136">
        <v>8.1999999999999993</v>
      </c>
      <c r="M37" s="137">
        <v>0</v>
      </c>
      <c r="N37" s="32">
        <f>(I37+J37+K37+L37-MAX(I37:L37)-MIN(I37:L37))/2</f>
        <v>8.0500000000000007</v>
      </c>
      <c r="O37" s="33">
        <f>N37*2-M37</f>
        <v>16.100000000000001</v>
      </c>
      <c r="P37" s="34">
        <v>12</v>
      </c>
      <c r="Q37" s="53">
        <f>P37/100</f>
        <v>0.12</v>
      </c>
      <c r="R37" s="134">
        <v>6</v>
      </c>
      <c r="S37" s="135">
        <v>6</v>
      </c>
      <c r="T37" s="135">
        <v>6.4</v>
      </c>
      <c r="U37" s="135">
        <v>6</v>
      </c>
      <c r="V37" s="136">
        <v>6.4</v>
      </c>
      <c r="W37" s="32">
        <f>(S37+T37+U37+V37-MAX(S37:V37)-MIN(S37:V37))/2</f>
        <v>6.1999999999999993</v>
      </c>
      <c r="X37" s="33">
        <v>2.6</v>
      </c>
      <c r="Y37" s="53">
        <f>SUM(W37,O37,Q37)-X37</f>
        <v>19.82</v>
      </c>
      <c r="Z37" s="233" t="str">
        <f>IF(N40&gt;=25.2,"I","б\р")</f>
        <v>б\р</v>
      </c>
    </row>
    <row r="38" spans="1:26" s="25" customFormat="1" ht="15.75" thickBot="1">
      <c r="A38" s="237"/>
      <c r="B38" s="228"/>
      <c r="C38" s="239"/>
      <c r="D38" s="231"/>
      <c r="E38" s="231"/>
      <c r="F38" s="228"/>
      <c r="G38" s="37" t="s">
        <v>17</v>
      </c>
      <c r="H38" s="134">
        <v>7.5</v>
      </c>
      <c r="I38" s="135">
        <v>7.5</v>
      </c>
      <c r="J38" s="135">
        <v>7</v>
      </c>
      <c r="K38" s="135">
        <v>7</v>
      </c>
      <c r="L38" s="136">
        <v>7.1</v>
      </c>
      <c r="M38" s="137">
        <v>0</v>
      </c>
      <c r="N38" s="32">
        <f>(I38+J38+K38+L38-MAX(I38:L38)-MIN(I38:L38))/2</f>
        <v>7.0500000000000007</v>
      </c>
      <c r="O38" s="33">
        <f>N38*2-M38</f>
        <v>14.100000000000001</v>
      </c>
      <c r="P38" s="34">
        <v>16</v>
      </c>
      <c r="Q38" s="53">
        <f t="shared" ref="Q38:Q39" si="5">P38/100</f>
        <v>0.16</v>
      </c>
      <c r="R38" s="134">
        <v>6.5</v>
      </c>
      <c r="S38" s="135">
        <v>6.6</v>
      </c>
      <c r="T38" s="135">
        <v>6.5</v>
      </c>
      <c r="U38" s="135">
        <v>6.6</v>
      </c>
      <c r="V38" s="136">
        <v>6.5</v>
      </c>
      <c r="W38" s="32">
        <f>(S38+T38+U38+V38-MAX(S38:V38)-MIN(S38:V38))/2</f>
        <v>6.5500000000000007</v>
      </c>
      <c r="X38" s="33">
        <v>2</v>
      </c>
      <c r="Y38" s="36">
        <f>SUM(W38,O38,Q38)-X38</f>
        <v>18.810000000000002</v>
      </c>
      <c r="Z38" s="234"/>
    </row>
    <row r="39" spans="1:26" s="25" customFormat="1" ht="21.75" thickBot="1">
      <c r="A39" s="237"/>
      <c r="B39" s="229"/>
      <c r="C39" s="239" t="s">
        <v>215</v>
      </c>
      <c r="D39" s="231">
        <v>2010</v>
      </c>
      <c r="E39" s="231" t="s">
        <v>168</v>
      </c>
      <c r="F39" s="228"/>
      <c r="G39" s="196" t="s">
        <v>45</v>
      </c>
      <c r="H39" s="138"/>
      <c r="I39" s="135"/>
      <c r="J39" s="135"/>
      <c r="K39" s="135"/>
      <c r="L39" s="136"/>
      <c r="M39" s="139">
        <v>0</v>
      </c>
      <c r="N39" s="140">
        <f>(I39+J39+K39+L39-MAX(I39:L39)-MIN(I39:L39))/2</f>
        <v>0</v>
      </c>
      <c r="O39" s="33">
        <f>N39*2-M39</f>
        <v>0</v>
      </c>
      <c r="P39" s="44"/>
      <c r="Q39" s="53">
        <f t="shared" si="5"/>
        <v>0</v>
      </c>
      <c r="R39" s="138"/>
      <c r="S39" s="135"/>
      <c r="T39" s="135"/>
      <c r="U39" s="135"/>
      <c r="V39" s="136"/>
      <c r="W39" s="32">
        <f>(S39+T39+U39+V39-MAX(S39:V39)-MIN(S39:V39))/2</f>
        <v>0</v>
      </c>
      <c r="X39" s="46">
        <v>0</v>
      </c>
      <c r="Y39" s="36">
        <f>SUM(W39,O39,Q39)-X39</f>
        <v>0</v>
      </c>
      <c r="Z39" s="235"/>
    </row>
    <row r="40" spans="1:26" s="25" customFormat="1" ht="15.75" thickBot="1">
      <c r="A40" s="238"/>
      <c r="B40" s="230"/>
      <c r="C40" s="240"/>
      <c r="D40" s="232"/>
      <c r="E40" s="250"/>
      <c r="F40" s="263"/>
      <c r="G40" s="241" t="s">
        <v>43</v>
      </c>
      <c r="H40" s="285"/>
      <c r="I40" s="285"/>
      <c r="J40" s="285"/>
      <c r="K40" s="285"/>
      <c r="L40" s="285"/>
      <c r="M40" s="243"/>
      <c r="N40" s="47">
        <f>SUM(N37:N39)-M37-M38-M39</f>
        <v>15.100000000000001</v>
      </c>
      <c r="O40" s="48"/>
      <c r="P40" s="247" t="s">
        <v>46</v>
      </c>
      <c r="Q40" s="248"/>
      <c r="R40" s="248"/>
      <c r="S40" s="248"/>
      <c r="T40" s="248"/>
      <c r="U40" s="248"/>
      <c r="V40" s="248"/>
      <c r="W40" s="248"/>
      <c r="X40" s="249"/>
      <c r="Y40" s="49">
        <f>SUM(Y37:Y39)</f>
        <v>38.630000000000003</v>
      </c>
      <c r="Z40" s="50">
        <f>N40</f>
        <v>15.100000000000001</v>
      </c>
    </row>
    <row r="41" spans="1:26" s="25" customFormat="1" ht="19.5" thickBot="1">
      <c r="A41" s="267" t="s">
        <v>134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9"/>
    </row>
    <row r="42" spans="1:26" s="25" customFormat="1" ht="15.75" thickBot="1">
      <c r="A42" s="236">
        <v>1</v>
      </c>
      <c r="B42" s="227" t="s">
        <v>262</v>
      </c>
      <c r="C42" s="262" t="s">
        <v>299</v>
      </c>
      <c r="D42" s="257">
        <v>2013</v>
      </c>
      <c r="E42" s="257" t="s">
        <v>168</v>
      </c>
      <c r="F42" s="227" t="s">
        <v>263</v>
      </c>
      <c r="G42" s="26" t="s">
        <v>4</v>
      </c>
      <c r="H42" s="134"/>
      <c r="I42" s="135"/>
      <c r="J42" s="135"/>
      <c r="K42" s="135"/>
      <c r="L42" s="136"/>
      <c r="M42" s="137">
        <v>0</v>
      </c>
      <c r="N42" s="32">
        <f>(I42+J42+K42+L42-MAX(I42:L42)-MIN(I42:L42))/2</f>
        <v>0</v>
      </c>
      <c r="O42" s="33">
        <f>N42*2-M42</f>
        <v>0</v>
      </c>
      <c r="P42" s="34"/>
      <c r="Q42" s="53">
        <f>P42/100</f>
        <v>0</v>
      </c>
      <c r="R42" s="134"/>
      <c r="S42" s="135"/>
      <c r="T42" s="135"/>
      <c r="U42" s="135"/>
      <c r="V42" s="136"/>
      <c r="W42" s="32">
        <f>(S42+T42+U42+V42-MAX(S42:V42)-MIN(S42:V42))/2</f>
        <v>0</v>
      </c>
      <c r="X42" s="33">
        <v>0</v>
      </c>
      <c r="Y42" s="53">
        <f>SUM(W42,O42,Q42)-X42</f>
        <v>0</v>
      </c>
      <c r="Z42" s="233" t="str">
        <f>IF(N45&gt;=25.2,"I","б\р")</f>
        <v>б\р</v>
      </c>
    </row>
    <row r="43" spans="1:26" s="25" customFormat="1" ht="15.75" thickBot="1">
      <c r="A43" s="237"/>
      <c r="B43" s="228"/>
      <c r="C43" s="239"/>
      <c r="D43" s="231"/>
      <c r="E43" s="231"/>
      <c r="F43" s="228"/>
      <c r="G43" s="37" t="s">
        <v>17</v>
      </c>
      <c r="H43" s="134"/>
      <c r="I43" s="135"/>
      <c r="J43" s="135"/>
      <c r="K43" s="135"/>
      <c r="L43" s="136"/>
      <c r="M43" s="137">
        <v>0</v>
      </c>
      <c r="N43" s="32">
        <f>(I43+J43+K43+L43-MAX(I43:L43)-MIN(I43:L43))/2</f>
        <v>0</v>
      </c>
      <c r="O43" s="33">
        <f>N43*2-M43</f>
        <v>0</v>
      </c>
      <c r="P43" s="34"/>
      <c r="Q43" s="53">
        <f t="shared" ref="Q43" si="6">P43/100</f>
        <v>0</v>
      </c>
      <c r="R43" s="134"/>
      <c r="S43" s="135"/>
      <c r="T43" s="135"/>
      <c r="U43" s="135"/>
      <c r="V43" s="136"/>
      <c r="W43" s="32">
        <f>(S43+T43+U43+V43-MAX(S43:V43)-MIN(S43:V43))/2</f>
        <v>0</v>
      </c>
      <c r="X43" s="33">
        <v>0</v>
      </c>
      <c r="Y43" s="36">
        <f>SUM(W43,O43,Q43)-X43</f>
        <v>0</v>
      </c>
      <c r="Z43" s="234"/>
    </row>
    <row r="44" spans="1:26" s="25" customFormat="1" ht="21.75" thickBot="1">
      <c r="A44" s="237"/>
      <c r="B44" s="229"/>
      <c r="C44" s="239" t="s">
        <v>300</v>
      </c>
      <c r="D44" s="231">
        <v>2008</v>
      </c>
      <c r="E44" s="231" t="s">
        <v>168</v>
      </c>
      <c r="F44" s="228"/>
      <c r="G44" s="196" t="s">
        <v>45</v>
      </c>
      <c r="H44" s="134">
        <v>7.9</v>
      </c>
      <c r="I44" s="135">
        <v>7.9</v>
      </c>
      <c r="J44" s="135">
        <v>7.8</v>
      </c>
      <c r="K44" s="135">
        <v>7.6</v>
      </c>
      <c r="L44" s="136">
        <v>8</v>
      </c>
      <c r="M44" s="137">
        <v>0</v>
      </c>
      <c r="N44" s="32">
        <f>(I44+J44+K44+L44-MAX(I44:L44)-MIN(I44:L44))/2</f>
        <v>7.8499999999999988</v>
      </c>
      <c r="O44" s="33">
        <f>N44*2-M44</f>
        <v>15.699999999999998</v>
      </c>
      <c r="P44" s="34">
        <v>20</v>
      </c>
      <c r="Q44" s="53">
        <f>P44/100</f>
        <v>0.2</v>
      </c>
      <c r="R44" s="134">
        <v>6.2</v>
      </c>
      <c r="S44" s="135">
        <v>6.2</v>
      </c>
      <c r="T44" s="135">
        <v>6.2</v>
      </c>
      <c r="U44" s="135">
        <v>6.2</v>
      </c>
      <c r="V44" s="136">
        <v>6.2</v>
      </c>
      <c r="W44" s="32">
        <f>(S44+T44+U44+V44-MAX(S44:V44)-MIN(S44:V44))/2</f>
        <v>6.2000000000000011</v>
      </c>
      <c r="X44" s="33">
        <v>0.3</v>
      </c>
      <c r="Y44" s="53">
        <f>SUM(W44,O44,Q44)-X44</f>
        <v>21.799999999999997</v>
      </c>
      <c r="Z44" s="235"/>
    </row>
    <row r="45" spans="1:26" s="25" customFormat="1" ht="15.75" thickBot="1">
      <c r="A45" s="238"/>
      <c r="B45" s="230"/>
      <c r="C45" s="240"/>
      <c r="D45" s="232"/>
      <c r="E45" s="250"/>
      <c r="F45" s="263"/>
      <c r="G45" s="241" t="s">
        <v>43</v>
      </c>
      <c r="H45" s="285"/>
      <c r="I45" s="285"/>
      <c r="J45" s="285"/>
      <c r="K45" s="285"/>
      <c r="L45" s="285"/>
      <c r="M45" s="243"/>
      <c r="N45" s="47">
        <f>SUM(N42:N44)-M42-M43-M44</f>
        <v>7.8499999999999988</v>
      </c>
      <c r="O45" s="48"/>
      <c r="P45" s="247" t="s">
        <v>46</v>
      </c>
      <c r="Q45" s="248"/>
      <c r="R45" s="248"/>
      <c r="S45" s="248"/>
      <c r="T45" s="248"/>
      <c r="U45" s="248"/>
      <c r="V45" s="248"/>
      <c r="W45" s="248"/>
      <c r="X45" s="249"/>
      <c r="Y45" s="49">
        <f>SUM(Y42:Y44)</f>
        <v>21.799999999999997</v>
      </c>
      <c r="Z45" s="50">
        <f>N45</f>
        <v>7.8499999999999988</v>
      </c>
    </row>
    <row r="46" spans="1:26" ht="15.75">
      <c r="A46" s="25"/>
      <c r="B46" s="62"/>
      <c r="C46" s="116" t="s">
        <v>48</v>
      </c>
      <c r="D46" s="116"/>
      <c r="E46" s="116"/>
      <c r="F46" s="116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5"/>
      <c r="R46" s="84"/>
      <c r="S46" s="86" t="s">
        <v>70</v>
      </c>
      <c r="T46" s="86"/>
      <c r="U46" s="91"/>
      <c r="V46" s="67"/>
      <c r="W46" s="68"/>
      <c r="X46" s="141"/>
      <c r="Y46" s="142"/>
      <c r="Z46" s="143"/>
    </row>
    <row r="47" spans="1:26" ht="15.75">
      <c r="A47" s="25"/>
      <c r="B47" s="62"/>
      <c r="C47" s="116" t="s">
        <v>26</v>
      </c>
      <c r="D47" s="84"/>
      <c r="E47" s="84"/>
      <c r="F47" s="85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5"/>
      <c r="R47" s="84"/>
      <c r="S47" s="86" t="s">
        <v>71</v>
      </c>
      <c r="T47" s="86"/>
      <c r="U47" s="91"/>
      <c r="V47" s="70"/>
      <c r="W47" s="70"/>
      <c r="X47" s="144"/>
      <c r="Y47" s="144"/>
      <c r="Z47" s="15"/>
    </row>
    <row r="48" spans="1:26" ht="15.75">
      <c r="A48" s="25"/>
      <c r="B48" s="62"/>
      <c r="C48" s="116"/>
      <c r="D48" s="84"/>
      <c r="E48" s="84"/>
      <c r="F48" s="85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5"/>
      <c r="R48" s="84"/>
      <c r="S48" s="86"/>
      <c r="T48" s="86"/>
      <c r="U48" s="91"/>
      <c r="V48" s="70"/>
      <c r="W48" s="70"/>
      <c r="X48" s="144"/>
      <c r="Y48" s="144"/>
      <c r="Z48" s="15"/>
    </row>
    <row r="49" spans="1:26" ht="15.75">
      <c r="A49" s="25"/>
      <c r="B49" s="62"/>
      <c r="C49" s="117" t="s">
        <v>13</v>
      </c>
      <c r="D49" s="117"/>
      <c r="E49" s="117"/>
      <c r="F49" s="117"/>
      <c r="G49" s="117"/>
      <c r="H49" s="117"/>
      <c r="I49" s="84"/>
      <c r="J49" s="84"/>
      <c r="K49" s="84"/>
      <c r="L49" s="85"/>
      <c r="M49" s="84"/>
      <c r="N49" s="84"/>
      <c r="O49" s="84"/>
      <c r="P49" s="84"/>
      <c r="Q49" s="84"/>
      <c r="R49" s="84"/>
      <c r="S49" s="86" t="s">
        <v>72</v>
      </c>
      <c r="T49" s="86"/>
      <c r="U49" s="91"/>
      <c r="V49" s="70"/>
      <c r="W49" s="70"/>
      <c r="X49" s="144"/>
      <c r="Y49" s="144"/>
      <c r="Z49" s="15"/>
    </row>
    <row r="50" spans="1:26" ht="15.75">
      <c r="A50" s="25"/>
      <c r="B50" s="62"/>
      <c r="C50" s="116" t="s">
        <v>26</v>
      </c>
      <c r="D50" s="116"/>
      <c r="E50" s="116"/>
      <c r="F50" s="84"/>
      <c r="G50" s="84"/>
      <c r="H50" s="84"/>
      <c r="I50" s="89"/>
      <c r="J50" s="84"/>
      <c r="K50" s="84"/>
      <c r="L50" s="85"/>
      <c r="M50" s="84"/>
      <c r="N50" s="84"/>
      <c r="O50" s="84"/>
      <c r="P50" s="84"/>
      <c r="Q50" s="84"/>
      <c r="R50" s="84"/>
      <c r="S50" s="86" t="s">
        <v>73</v>
      </c>
      <c r="T50" s="86"/>
      <c r="U50" s="91"/>
      <c r="V50" s="70"/>
      <c r="W50" s="70"/>
      <c r="X50" s="86"/>
      <c r="Y50" s="86"/>
      <c r="Z50" s="15"/>
    </row>
    <row r="51" spans="1:26">
      <c r="A51" s="25"/>
      <c r="B51" s="62"/>
      <c r="C51" s="64"/>
      <c r="D51" s="64"/>
      <c r="E51" s="64"/>
      <c r="F51" s="64"/>
      <c r="G51" s="64"/>
      <c r="H51" s="64"/>
      <c r="I51" s="64"/>
      <c r="J51" s="64"/>
      <c r="K51" s="64"/>
      <c r="L51" s="145"/>
      <c r="M51" s="145"/>
      <c r="N51" s="145"/>
      <c r="O51" s="145"/>
      <c r="P51" s="145"/>
      <c r="Q51" s="145"/>
      <c r="R51" s="145"/>
      <c r="S51" s="146"/>
      <c r="T51" s="146"/>
      <c r="U51" s="74"/>
      <c r="V51" s="70"/>
      <c r="W51" s="70"/>
      <c r="X51" s="144"/>
      <c r="Y51" s="144"/>
      <c r="Z51" s="15"/>
    </row>
    <row r="52" spans="1:26">
      <c r="A52" s="25"/>
      <c r="B52" s="62"/>
      <c r="C52" s="64"/>
      <c r="D52" s="64"/>
      <c r="E52" s="64"/>
      <c r="F52" s="64"/>
      <c r="G52" s="64"/>
      <c r="H52" s="64"/>
      <c r="I52" s="64"/>
      <c r="J52" s="64"/>
      <c r="K52" s="64"/>
      <c r="L52" s="145"/>
      <c r="M52" s="145"/>
      <c r="N52" s="145"/>
      <c r="O52" s="145"/>
      <c r="P52" s="145"/>
      <c r="Q52" s="145"/>
      <c r="R52" s="145"/>
      <c r="S52" s="146"/>
      <c r="T52" s="146"/>
      <c r="U52" s="74"/>
      <c r="V52" s="70"/>
      <c r="W52" s="70"/>
      <c r="X52" s="144"/>
      <c r="Y52" s="144"/>
      <c r="Z52" s="15"/>
    </row>
    <row r="53" spans="1:26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</sheetData>
  <mergeCells count="122">
    <mergeCell ref="C37:C38"/>
    <mergeCell ref="D37:D38"/>
    <mergeCell ref="E37:E38"/>
    <mergeCell ref="F37:F40"/>
    <mergeCell ref="C39:C40"/>
    <mergeCell ref="Z27:Z29"/>
    <mergeCell ref="Z32:Z34"/>
    <mergeCell ref="A26:Z26"/>
    <mergeCell ref="P40:X40"/>
    <mergeCell ref="D27:D28"/>
    <mergeCell ref="E27:E28"/>
    <mergeCell ref="F27:F30"/>
    <mergeCell ref="C29:C30"/>
    <mergeCell ref="D29:D30"/>
    <mergeCell ref="E29:E30"/>
    <mergeCell ref="G30:M30"/>
    <mergeCell ref="A41:Z41"/>
    <mergeCell ref="A42:A45"/>
    <mergeCell ref="B42:B45"/>
    <mergeCell ref="C42:C43"/>
    <mergeCell ref="D42:D43"/>
    <mergeCell ref="E42:E43"/>
    <mergeCell ref="F42:F45"/>
    <mergeCell ref="Z42:Z44"/>
    <mergeCell ref="C44:C45"/>
    <mergeCell ref="D44:D45"/>
    <mergeCell ref="E44:E45"/>
    <mergeCell ref="G45:M45"/>
    <mergeCell ref="P45:X45"/>
    <mergeCell ref="C3:E3"/>
    <mergeCell ref="A31:Z31"/>
    <mergeCell ref="B32:B35"/>
    <mergeCell ref="C32:C33"/>
    <mergeCell ref="D32:D33"/>
    <mergeCell ref="E32:E33"/>
    <mergeCell ref="F32:F35"/>
    <mergeCell ref="C34:C35"/>
    <mergeCell ref="D34:D35"/>
    <mergeCell ref="E34:E35"/>
    <mergeCell ref="G35:M35"/>
    <mergeCell ref="P35:X35"/>
    <mergeCell ref="C8:C9"/>
    <mergeCell ref="D8:D9"/>
    <mergeCell ref="E8:E9"/>
    <mergeCell ref="F8:F11"/>
    <mergeCell ref="C10:C11"/>
    <mergeCell ref="D10:D11"/>
    <mergeCell ref="A16:Z16"/>
    <mergeCell ref="E17:E18"/>
    <mergeCell ref="F17:F20"/>
    <mergeCell ref="C19:C20"/>
    <mergeCell ref="D19:D20"/>
    <mergeCell ref="E19:E20"/>
    <mergeCell ref="C22:C23"/>
    <mergeCell ref="P25:X25"/>
    <mergeCell ref="Z22:Z24"/>
    <mergeCell ref="G25:M25"/>
    <mergeCell ref="A36:Z36"/>
    <mergeCell ref="D39:D40"/>
    <mergeCell ref="E39:E40"/>
    <mergeCell ref="G40:M40"/>
    <mergeCell ref="A37:A40"/>
    <mergeCell ref="Z37:Z39"/>
    <mergeCell ref="B37:B40"/>
    <mergeCell ref="F22:F25"/>
    <mergeCell ref="C24:C25"/>
    <mergeCell ref="A22:A25"/>
    <mergeCell ref="D22:D23"/>
    <mergeCell ref="E22:E23"/>
    <mergeCell ref="B22:B25"/>
    <mergeCell ref="P30:X30"/>
    <mergeCell ref="D24:D25"/>
    <mergeCell ref="E24:E25"/>
    <mergeCell ref="A27:A30"/>
    <mergeCell ref="A32:A35"/>
    <mergeCell ref="B27:B30"/>
    <mergeCell ref="C27:C28"/>
    <mergeCell ref="A1:Z1"/>
    <mergeCell ref="A8:A11"/>
    <mergeCell ref="Z8:Z10"/>
    <mergeCell ref="G11:M11"/>
    <mergeCell ref="P11:X11"/>
    <mergeCell ref="N6:N7"/>
    <mergeCell ref="O6:O7"/>
    <mergeCell ref="P6:P7"/>
    <mergeCell ref="Q6:Q7"/>
    <mergeCell ref="R6:V6"/>
    <mergeCell ref="W6:W7"/>
    <mergeCell ref="G6:G7"/>
    <mergeCell ref="H6:L6"/>
    <mergeCell ref="M6:M7"/>
    <mergeCell ref="X6:X7"/>
    <mergeCell ref="Y6:Y7"/>
    <mergeCell ref="Z6:Z7"/>
    <mergeCell ref="F6:F7"/>
    <mergeCell ref="E10:E11"/>
    <mergeCell ref="B8:B11"/>
    <mergeCell ref="A5:Z5"/>
    <mergeCell ref="A6:A7"/>
    <mergeCell ref="C6:C7"/>
    <mergeCell ref="D6:D7"/>
    <mergeCell ref="G15:M15"/>
    <mergeCell ref="P15:X15"/>
    <mergeCell ref="E6:E7"/>
    <mergeCell ref="Z12:Z14"/>
    <mergeCell ref="A21:Z21"/>
    <mergeCell ref="Z17:Z19"/>
    <mergeCell ref="G20:M20"/>
    <mergeCell ref="D17:D18"/>
    <mergeCell ref="A17:A20"/>
    <mergeCell ref="B17:B20"/>
    <mergeCell ref="C17:C18"/>
    <mergeCell ref="P20:X20"/>
    <mergeCell ref="A12:A15"/>
    <mergeCell ref="B12:B15"/>
    <mergeCell ref="C12:C13"/>
    <mergeCell ref="D12:D13"/>
    <mergeCell ref="E12:E13"/>
    <mergeCell ref="F12:F15"/>
    <mergeCell ref="C14:C15"/>
    <mergeCell ref="D14:D15"/>
    <mergeCell ref="E14:E1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305"/>
  <sheetViews>
    <sheetView view="pageBreakPreview" topLeftCell="A283" zoomScale="80" zoomScaleSheetLayoutView="80" workbookViewId="0">
      <selection activeCell="H129" sqref="H129:L129"/>
    </sheetView>
  </sheetViews>
  <sheetFormatPr defaultColWidth="9.140625" defaultRowHeight="15"/>
  <cols>
    <col min="1" max="1" width="3.140625" style="57" customWidth="1"/>
    <col min="2" max="2" width="17.5703125" style="1" customWidth="1"/>
    <col min="3" max="3" width="28.140625" style="1" customWidth="1"/>
    <col min="4" max="4" width="7.85546875" style="1" bestFit="1" customWidth="1"/>
    <col min="5" max="5" width="6" style="1" customWidth="1"/>
    <col min="6" max="6" width="18.140625" style="1" customWidth="1"/>
    <col min="7" max="7" width="14.85546875" style="1" customWidth="1"/>
    <col min="8" max="12" width="5.7109375" style="1" customWidth="1"/>
    <col min="13" max="13" width="6.7109375" style="1" customWidth="1"/>
    <col min="14" max="14" width="8.42578125" style="1" bestFit="1" customWidth="1"/>
    <col min="15" max="15" width="7.42578125" style="1" customWidth="1"/>
    <col min="16" max="16" width="8.5703125" style="1" customWidth="1"/>
    <col min="17" max="17" width="7.85546875" style="1" customWidth="1"/>
    <col min="18" max="22" width="5" style="1" customWidth="1"/>
    <col min="23" max="23" width="8.7109375" style="1" customWidth="1"/>
    <col min="24" max="24" width="6.7109375" style="1" customWidth="1"/>
    <col min="25" max="25" width="9" style="1" customWidth="1"/>
    <col min="26" max="26" width="7.85546875" style="1" customWidth="1"/>
    <col min="27" max="16384" width="9.140625" style="1"/>
  </cols>
  <sheetData>
    <row r="1" spans="1:29" s="25" customFormat="1" ht="20.25">
      <c r="A1" s="277" t="s">
        <v>115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9" s="25" customFormat="1" ht="20.25">
      <c r="A2" s="58"/>
      <c r="B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80"/>
      <c r="R2" s="15"/>
      <c r="S2" s="15"/>
      <c r="T2" s="15"/>
      <c r="U2" s="15"/>
      <c r="V2" s="15"/>
      <c r="W2" s="15"/>
      <c r="X2" s="15"/>
      <c r="Y2" s="15"/>
      <c r="Z2" s="15"/>
    </row>
    <row r="3" spans="1:29" s="25" customFormat="1" ht="15.75">
      <c r="A3" s="58"/>
      <c r="B3" s="15"/>
      <c r="C3" s="278" t="s">
        <v>117</v>
      </c>
      <c r="D3" s="278"/>
      <c r="E3" s="278"/>
      <c r="F3" s="15"/>
      <c r="G3" s="15"/>
      <c r="H3" s="15"/>
      <c r="I3" s="15"/>
      <c r="J3" s="15"/>
      <c r="K3" s="15"/>
      <c r="L3" s="15"/>
      <c r="M3" s="15"/>
      <c r="N3" s="15"/>
      <c r="O3" s="15"/>
      <c r="P3" s="75" t="s">
        <v>75</v>
      </c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9" s="25" customFormat="1" ht="20.25" customHeight="1" thickBot="1">
      <c r="A4" s="58"/>
      <c r="C4" s="158"/>
      <c r="D4" s="158"/>
      <c r="E4" s="158"/>
      <c r="F4" s="15"/>
      <c r="G4" s="15"/>
      <c r="H4" s="15"/>
      <c r="I4" s="15"/>
      <c r="J4" s="15"/>
      <c r="K4" s="15"/>
      <c r="L4" s="15"/>
      <c r="M4" s="15"/>
      <c r="N4" s="15"/>
      <c r="O4" s="15"/>
      <c r="P4" s="75" t="s">
        <v>116</v>
      </c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9" ht="20.25" customHeight="1" thickBot="1">
      <c r="A5" s="267" t="s">
        <v>50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9"/>
      <c r="AA5" s="2"/>
      <c r="AB5" s="2"/>
      <c r="AC5" s="2"/>
    </row>
    <row r="6" spans="1:29" ht="15.75" customHeight="1" thickBot="1">
      <c r="A6" s="251" t="s">
        <v>0</v>
      </c>
      <c r="B6" s="5" t="s">
        <v>2</v>
      </c>
      <c r="C6" s="251" t="s">
        <v>1</v>
      </c>
      <c r="D6" s="260" t="s">
        <v>28</v>
      </c>
      <c r="E6" s="255" t="s">
        <v>27</v>
      </c>
      <c r="F6" s="273" t="s">
        <v>16</v>
      </c>
      <c r="G6" s="275" t="s">
        <v>3</v>
      </c>
      <c r="H6" s="282" t="s">
        <v>54</v>
      </c>
      <c r="I6" s="283"/>
      <c r="J6" s="283"/>
      <c r="K6" s="283"/>
      <c r="L6" s="284"/>
      <c r="M6" s="258" t="s">
        <v>32</v>
      </c>
      <c r="N6" s="258" t="s">
        <v>33</v>
      </c>
      <c r="O6" s="258" t="s">
        <v>34</v>
      </c>
      <c r="P6" s="253" t="s">
        <v>25</v>
      </c>
      <c r="Q6" s="255" t="s">
        <v>31</v>
      </c>
      <c r="R6" s="282" t="s">
        <v>44</v>
      </c>
      <c r="S6" s="283" t="s">
        <v>44</v>
      </c>
      <c r="T6" s="283"/>
      <c r="U6" s="283"/>
      <c r="V6" s="284"/>
      <c r="W6" s="258" t="s">
        <v>30</v>
      </c>
      <c r="X6" s="258" t="s">
        <v>29</v>
      </c>
      <c r="Y6" s="258" t="s">
        <v>35</v>
      </c>
      <c r="Z6" s="258" t="s">
        <v>49</v>
      </c>
    </row>
    <row r="7" spans="1:29" ht="15.75" thickBot="1">
      <c r="A7" s="252"/>
      <c r="B7" s="6" t="s">
        <v>15</v>
      </c>
      <c r="C7" s="252"/>
      <c r="D7" s="261"/>
      <c r="E7" s="256"/>
      <c r="F7" s="274"/>
      <c r="G7" s="276"/>
      <c r="H7" s="10" t="s">
        <v>9</v>
      </c>
      <c r="I7" s="11" t="s">
        <v>18</v>
      </c>
      <c r="J7" s="11" t="s">
        <v>19</v>
      </c>
      <c r="K7" s="11" t="s">
        <v>20</v>
      </c>
      <c r="L7" s="11" t="s">
        <v>21</v>
      </c>
      <c r="M7" s="259" t="s">
        <v>11</v>
      </c>
      <c r="N7" s="259" t="s">
        <v>22</v>
      </c>
      <c r="O7" s="259" t="s">
        <v>23</v>
      </c>
      <c r="P7" s="254"/>
      <c r="Q7" s="256" t="s">
        <v>24</v>
      </c>
      <c r="R7" s="10" t="s">
        <v>9</v>
      </c>
      <c r="S7" s="11" t="s">
        <v>5</v>
      </c>
      <c r="T7" s="11" t="s">
        <v>6</v>
      </c>
      <c r="U7" s="11" t="s">
        <v>7</v>
      </c>
      <c r="V7" s="11" t="s">
        <v>8</v>
      </c>
      <c r="W7" s="259" t="s">
        <v>10</v>
      </c>
      <c r="X7" s="259" t="s">
        <v>9</v>
      </c>
      <c r="Y7" s="259" t="s">
        <v>12</v>
      </c>
      <c r="Z7" s="259" t="s">
        <v>14</v>
      </c>
    </row>
    <row r="8" spans="1:29" s="25" customFormat="1" ht="15.75" thickBot="1">
      <c r="A8" s="236">
        <v>1</v>
      </c>
      <c r="B8" s="227" t="s">
        <v>191</v>
      </c>
      <c r="C8" s="193" t="s">
        <v>202</v>
      </c>
      <c r="D8" s="210">
        <v>2009</v>
      </c>
      <c r="E8" s="210" t="s">
        <v>59</v>
      </c>
      <c r="F8" s="227" t="s">
        <v>192</v>
      </c>
      <c r="G8" s="26" t="s">
        <v>4</v>
      </c>
      <c r="H8" s="27">
        <v>9</v>
      </c>
      <c r="I8" s="28">
        <v>9</v>
      </c>
      <c r="J8" s="28">
        <v>9</v>
      </c>
      <c r="K8" s="29">
        <v>9</v>
      </c>
      <c r="L8" s="30">
        <v>8.9</v>
      </c>
      <c r="M8" s="31">
        <v>0</v>
      </c>
      <c r="N8" s="32">
        <v>8.8249999999999993</v>
      </c>
      <c r="O8" s="33">
        <f>N8*2-M8</f>
        <v>17.649999999999999</v>
      </c>
      <c r="P8" s="34">
        <v>111</v>
      </c>
      <c r="Q8" s="53">
        <f>P8/100</f>
        <v>1.1100000000000001</v>
      </c>
      <c r="R8" s="27">
        <v>8.9</v>
      </c>
      <c r="S8" s="28">
        <v>8.9</v>
      </c>
      <c r="T8" s="28">
        <v>9.1</v>
      </c>
      <c r="U8" s="29">
        <v>8.9</v>
      </c>
      <c r="V8" s="35">
        <v>9.1</v>
      </c>
      <c r="W8" s="32">
        <v>8.85</v>
      </c>
      <c r="X8" s="33">
        <v>0</v>
      </c>
      <c r="Y8" s="53">
        <f>SUM(W8,O8,Q8)-X8</f>
        <v>27.61</v>
      </c>
      <c r="Z8" s="233" t="str">
        <f>IF(N11&gt;=26.4,"МС","б\р")</f>
        <v>МС</v>
      </c>
    </row>
    <row r="9" spans="1:29" s="25" customFormat="1" ht="15.75" thickBot="1">
      <c r="A9" s="237"/>
      <c r="B9" s="228"/>
      <c r="C9" s="239" t="s">
        <v>203</v>
      </c>
      <c r="D9" s="231">
        <v>2005</v>
      </c>
      <c r="E9" s="231" t="s">
        <v>59</v>
      </c>
      <c r="F9" s="231"/>
      <c r="G9" s="37" t="s">
        <v>17</v>
      </c>
      <c r="H9" s="27">
        <v>9</v>
      </c>
      <c r="I9" s="28">
        <v>9</v>
      </c>
      <c r="J9" s="28">
        <v>9.1</v>
      </c>
      <c r="K9" s="29">
        <v>9</v>
      </c>
      <c r="L9" s="30">
        <v>8.9</v>
      </c>
      <c r="M9" s="31">
        <v>0</v>
      </c>
      <c r="N9" s="32">
        <f>(I9+J9+L9+K9-MAX(I9:L9)-MIN(I9:L9))/2</f>
        <v>9</v>
      </c>
      <c r="O9" s="33">
        <f>N9*2-M9</f>
        <v>18</v>
      </c>
      <c r="P9" s="34">
        <v>71</v>
      </c>
      <c r="Q9" s="53">
        <f>P9/100</f>
        <v>0.71</v>
      </c>
      <c r="R9" s="27">
        <v>8.9</v>
      </c>
      <c r="S9" s="28">
        <v>8.8000000000000007</v>
      </c>
      <c r="T9" s="28">
        <v>8.9</v>
      </c>
      <c r="U9" s="29">
        <v>8.8000000000000007</v>
      </c>
      <c r="V9" s="35">
        <v>8.9</v>
      </c>
      <c r="W9" s="32">
        <v>8.8000000000000007</v>
      </c>
      <c r="X9" s="33">
        <v>0</v>
      </c>
      <c r="Y9" s="36">
        <f>SUM(W9,O9,Q9)-X9</f>
        <v>27.51</v>
      </c>
      <c r="Z9" s="234"/>
    </row>
    <row r="10" spans="1:29" s="25" customFormat="1" ht="22.5" thickBot="1">
      <c r="A10" s="237"/>
      <c r="B10" s="229"/>
      <c r="C10" s="239"/>
      <c r="D10" s="231"/>
      <c r="E10" s="231"/>
      <c r="F10" s="231"/>
      <c r="G10" s="38" t="s">
        <v>45</v>
      </c>
      <c r="H10" s="39">
        <v>9</v>
      </c>
      <c r="I10" s="40">
        <v>9</v>
      </c>
      <c r="J10" s="40">
        <v>8.9</v>
      </c>
      <c r="K10" s="41">
        <v>9</v>
      </c>
      <c r="L10" s="42">
        <v>8.3000000000000007</v>
      </c>
      <c r="M10" s="43">
        <v>0</v>
      </c>
      <c r="N10" s="32">
        <v>8.7750000000000004</v>
      </c>
      <c r="O10" s="33">
        <f>N10*2-M10</f>
        <v>17.55</v>
      </c>
      <c r="P10" s="44">
        <v>129</v>
      </c>
      <c r="Q10" s="53">
        <f>P10/100</f>
        <v>1.29</v>
      </c>
      <c r="R10" s="39">
        <v>8.9</v>
      </c>
      <c r="S10" s="40">
        <v>9</v>
      </c>
      <c r="T10" s="40">
        <v>8.9</v>
      </c>
      <c r="U10" s="41">
        <v>9</v>
      </c>
      <c r="V10" s="45">
        <v>8.9</v>
      </c>
      <c r="W10" s="32">
        <v>8.8000000000000007</v>
      </c>
      <c r="X10" s="46">
        <v>0</v>
      </c>
      <c r="Y10" s="36">
        <f>SUM(W10,O10,Q10)-X10</f>
        <v>27.64</v>
      </c>
      <c r="Z10" s="235"/>
    </row>
    <row r="11" spans="1:29" s="25" customFormat="1" ht="15.75" thickBot="1">
      <c r="A11" s="238"/>
      <c r="B11" s="230"/>
      <c r="C11" s="212" t="s">
        <v>204</v>
      </c>
      <c r="D11" s="211">
        <v>2005</v>
      </c>
      <c r="E11" s="211" t="s">
        <v>59</v>
      </c>
      <c r="F11" s="232"/>
      <c r="G11" s="241" t="s">
        <v>43</v>
      </c>
      <c r="H11" s="242"/>
      <c r="I11" s="242"/>
      <c r="J11" s="242"/>
      <c r="K11" s="242"/>
      <c r="L11" s="242"/>
      <c r="M11" s="243"/>
      <c r="N11" s="47">
        <f>SUM(N8:N10)-M8-M9-M10</f>
        <v>26.6</v>
      </c>
      <c r="O11" s="48"/>
      <c r="P11" s="247" t="s">
        <v>46</v>
      </c>
      <c r="Q11" s="248"/>
      <c r="R11" s="248"/>
      <c r="S11" s="248"/>
      <c r="T11" s="248"/>
      <c r="U11" s="248"/>
      <c r="V11" s="248"/>
      <c r="W11" s="248"/>
      <c r="X11" s="249"/>
      <c r="Y11" s="49">
        <f>SUM(Y8:Y10)</f>
        <v>82.76</v>
      </c>
      <c r="Z11" s="50">
        <f>N11</f>
        <v>26.6</v>
      </c>
    </row>
    <row r="12" spans="1:29" s="25" customFormat="1" ht="15.75" thickBot="1">
      <c r="A12" s="236">
        <v>2</v>
      </c>
      <c r="B12" s="227" t="s">
        <v>381</v>
      </c>
      <c r="C12" s="213" t="s">
        <v>391</v>
      </c>
      <c r="D12" s="210">
        <v>2009</v>
      </c>
      <c r="E12" s="210" t="s">
        <v>59</v>
      </c>
      <c r="F12" s="227" t="s">
        <v>394</v>
      </c>
      <c r="G12" s="26" t="s">
        <v>4</v>
      </c>
      <c r="H12" s="27">
        <v>9.3000000000000007</v>
      </c>
      <c r="I12" s="28">
        <v>9.3000000000000007</v>
      </c>
      <c r="J12" s="28">
        <v>9.1999999999999993</v>
      </c>
      <c r="K12" s="29">
        <v>9.3000000000000007</v>
      </c>
      <c r="L12" s="30">
        <v>9.3000000000000007</v>
      </c>
      <c r="M12" s="31">
        <v>0</v>
      </c>
      <c r="N12" s="32">
        <v>9.15</v>
      </c>
      <c r="O12" s="33">
        <f t="shared" ref="O12:O14" si="0">N12*2-M12</f>
        <v>18.3</v>
      </c>
      <c r="P12" s="34">
        <v>107</v>
      </c>
      <c r="Q12" s="53">
        <f t="shared" ref="Q12:Q14" si="1">P12/100</f>
        <v>1.07</v>
      </c>
      <c r="R12" s="27">
        <v>9.1999999999999993</v>
      </c>
      <c r="S12" s="28">
        <v>9.1999999999999993</v>
      </c>
      <c r="T12" s="28">
        <v>9.3000000000000007</v>
      </c>
      <c r="U12" s="29">
        <v>9.1999999999999993</v>
      </c>
      <c r="V12" s="35">
        <v>9.3000000000000007</v>
      </c>
      <c r="W12" s="32">
        <v>9.0250000000000004</v>
      </c>
      <c r="X12" s="33">
        <v>0</v>
      </c>
      <c r="Y12" s="53">
        <f t="shared" ref="Y12:Y14" si="2">SUM(W12,O12,Q12)-X12</f>
        <v>28.395000000000003</v>
      </c>
      <c r="Z12" s="233" t="str">
        <f>IF(N15&gt;=25.8,"КМС","б\р")</f>
        <v>КМС</v>
      </c>
    </row>
    <row r="13" spans="1:29" s="25" customFormat="1" ht="15.75" thickBot="1">
      <c r="A13" s="237"/>
      <c r="B13" s="228"/>
      <c r="C13" s="239" t="s">
        <v>392</v>
      </c>
      <c r="D13" s="231">
        <v>2005</v>
      </c>
      <c r="E13" s="231" t="s">
        <v>59</v>
      </c>
      <c r="F13" s="231"/>
      <c r="G13" s="37" t="s">
        <v>17</v>
      </c>
      <c r="H13" s="27">
        <v>8.3000000000000007</v>
      </c>
      <c r="I13" s="28">
        <v>8.3000000000000007</v>
      </c>
      <c r="J13" s="28">
        <v>8.5</v>
      </c>
      <c r="K13" s="29">
        <v>8.6</v>
      </c>
      <c r="L13" s="30">
        <v>8.5</v>
      </c>
      <c r="M13" s="31">
        <v>0</v>
      </c>
      <c r="N13" s="32">
        <f t="shared" ref="N13" si="3">(I13+J13+L13+K13-MAX(I13:L13)-MIN(I13:L13))/2</f>
        <v>8.4999999999999982</v>
      </c>
      <c r="O13" s="33">
        <f t="shared" si="0"/>
        <v>16.999999999999996</v>
      </c>
      <c r="P13" s="34">
        <v>85</v>
      </c>
      <c r="Q13" s="53">
        <f t="shared" si="1"/>
        <v>0.85</v>
      </c>
      <c r="R13" s="27">
        <v>8.9</v>
      </c>
      <c r="S13" s="28">
        <v>9</v>
      </c>
      <c r="T13" s="28">
        <v>8.9</v>
      </c>
      <c r="U13" s="29">
        <v>9</v>
      </c>
      <c r="V13" s="35">
        <v>8.9</v>
      </c>
      <c r="W13" s="32">
        <v>8.6999999999999993</v>
      </c>
      <c r="X13" s="33">
        <v>0</v>
      </c>
      <c r="Y13" s="36">
        <f t="shared" si="2"/>
        <v>26.549999999999997</v>
      </c>
      <c r="Z13" s="234"/>
    </row>
    <row r="14" spans="1:29" s="25" customFormat="1" ht="22.5" thickBot="1">
      <c r="A14" s="237"/>
      <c r="B14" s="229"/>
      <c r="C14" s="239"/>
      <c r="D14" s="231"/>
      <c r="E14" s="231"/>
      <c r="F14" s="231"/>
      <c r="G14" s="38" t="s">
        <v>45</v>
      </c>
      <c r="H14" s="39">
        <v>9</v>
      </c>
      <c r="I14" s="40">
        <v>9</v>
      </c>
      <c r="J14" s="40">
        <v>9.1</v>
      </c>
      <c r="K14" s="41">
        <v>9.1</v>
      </c>
      <c r="L14" s="42">
        <v>8.6</v>
      </c>
      <c r="M14" s="43">
        <v>0</v>
      </c>
      <c r="N14" s="32">
        <v>8.8249999999999993</v>
      </c>
      <c r="O14" s="33">
        <f t="shared" si="0"/>
        <v>17.649999999999999</v>
      </c>
      <c r="P14" s="44">
        <v>124</v>
      </c>
      <c r="Q14" s="53">
        <f t="shared" si="1"/>
        <v>1.24</v>
      </c>
      <c r="R14" s="39">
        <v>9.1</v>
      </c>
      <c r="S14" s="40">
        <v>9.1999999999999993</v>
      </c>
      <c r="T14" s="40">
        <v>9.1</v>
      </c>
      <c r="U14" s="41">
        <v>9.1999999999999993</v>
      </c>
      <c r="V14" s="45">
        <v>9.1</v>
      </c>
      <c r="W14" s="32">
        <v>8.8249999999999993</v>
      </c>
      <c r="X14" s="46">
        <v>0</v>
      </c>
      <c r="Y14" s="36">
        <f t="shared" si="2"/>
        <v>27.714999999999996</v>
      </c>
      <c r="Z14" s="235"/>
    </row>
    <row r="15" spans="1:29" s="25" customFormat="1" ht="15.75" thickBot="1">
      <c r="A15" s="238"/>
      <c r="B15" s="230"/>
      <c r="C15" s="190" t="s">
        <v>393</v>
      </c>
      <c r="D15" s="211">
        <v>2003</v>
      </c>
      <c r="E15" s="211" t="s">
        <v>59</v>
      </c>
      <c r="F15" s="232"/>
      <c r="G15" s="241" t="s">
        <v>43</v>
      </c>
      <c r="H15" s="242"/>
      <c r="I15" s="242"/>
      <c r="J15" s="242"/>
      <c r="K15" s="242"/>
      <c r="L15" s="242"/>
      <c r="M15" s="243"/>
      <c r="N15" s="47">
        <f t="shared" ref="N15" si="4">SUM(N12:N14)-M12-M13-M14</f>
        <v>26.474999999999998</v>
      </c>
      <c r="O15" s="48"/>
      <c r="P15" s="247" t="s">
        <v>46</v>
      </c>
      <c r="Q15" s="248"/>
      <c r="R15" s="248"/>
      <c r="S15" s="248"/>
      <c r="T15" s="248"/>
      <c r="U15" s="248"/>
      <c r="V15" s="248"/>
      <c r="W15" s="248"/>
      <c r="X15" s="249"/>
      <c r="Y15" s="49">
        <f t="shared" ref="Y15" si="5">SUM(Y12:Y14)</f>
        <v>82.66</v>
      </c>
      <c r="Z15" s="50">
        <f t="shared" ref="Z15" si="6">N15</f>
        <v>26.474999999999998</v>
      </c>
    </row>
    <row r="16" spans="1:29" s="25" customFormat="1" ht="15.75" customHeight="1" thickBot="1">
      <c r="A16" s="286">
        <v>3</v>
      </c>
      <c r="B16" s="227" t="s">
        <v>301</v>
      </c>
      <c r="C16" s="213" t="s">
        <v>303</v>
      </c>
      <c r="D16" s="210">
        <v>2009</v>
      </c>
      <c r="E16" s="210" t="s">
        <v>59</v>
      </c>
      <c r="F16" s="227" t="s">
        <v>302</v>
      </c>
      <c r="G16" s="26" t="s">
        <v>4</v>
      </c>
      <c r="H16" s="27">
        <v>9.1</v>
      </c>
      <c r="I16" s="28">
        <v>9.1</v>
      </c>
      <c r="J16" s="28">
        <v>9.1</v>
      </c>
      <c r="K16" s="29">
        <v>9.1</v>
      </c>
      <c r="L16" s="30">
        <v>9.1999999999999993</v>
      </c>
      <c r="M16" s="31">
        <v>0.3</v>
      </c>
      <c r="N16" s="32">
        <v>8.9499999999999993</v>
      </c>
      <c r="O16" s="33">
        <f t="shared" ref="O16:O18" si="7">N16*2-M16</f>
        <v>17.599999999999998</v>
      </c>
      <c r="P16" s="34">
        <v>94</v>
      </c>
      <c r="Q16" s="53">
        <f t="shared" ref="Q16:Q18" si="8">P16/100</f>
        <v>0.94</v>
      </c>
      <c r="R16" s="27">
        <v>9</v>
      </c>
      <c r="S16" s="28">
        <v>9</v>
      </c>
      <c r="T16" s="28">
        <v>9</v>
      </c>
      <c r="U16" s="29">
        <v>9</v>
      </c>
      <c r="V16" s="35">
        <v>9</v>
      </c>
      <c r="W16" s="32">
        <v>8.8249999999999993</v>
      </c>
      <c r="X16" s="33">
        <v>0</v>
      </c>
      <c r="Y16" s="53">
        <f t="shared" ref="Y16:Y18" si="9">SUM(W16,O16,Q16)-X16</f>
        <v>27.364999999999998</v>
      </c>
      <c r="Z16" s="233" t="str">
        <f>IF(N19&gt;=25.8,"КМС","б\р")</f>
        <v>КМС</v>
      </c>
    </row>
    <row r="17" spans="1:26" s="25" customFormat="1" ht="15.75" thickBot="1">
      <c r="A17" s="287"/>
      <c r="B17" s="228"/>
      <c r="C17" s="239" t="s">
        <v>304</v>
      </c>
      <c r="D17" s="231">
        <v>2005</v>
      </c>
      <c r="E17" s="231" t="s">
        <v>59</v>
      </c>
      <c r="F17" s="231"/>
      <c r="G17" s="37" t="s">
        <v>17</v>
      </c>
      <c r="H17" s="27">
        <v>8.8000000000000007</v>
      </c>
      <c r="I17" s="28">
        <v>8.8000000000000007</v>
      </c>
      <c r="J17" s="28">
        <v>9.1</v>
      </c>
      <c r="K17" s="29">
        <v>8.9</v>
      </c>
      <c r="L17" s="30">
        <v>8.8000000000000007</v>
      </c>
      <c r="M17" s="31">
        <v>0</v>
      </c>
      <c r="N17" s="32">
        <f t="shared" ref="N17" si="10">(I17+J17+L17+K17-MAX(I17:L17)-MIN(I17:L17))/2</f>
        <v>8.85</v>
      </c>
      <c r="O17" s="33">
        <f t="shared" si="7"/>
        <v>17.7</v>
      </c>
      <c r="P17" s="34">
        <v>71</v>
      </c>
      <c r="Q17" s="53">
        <f t="shared" si="8"/>
        <v>0.71</v>
      </c>
      <c r="R17" s="27">
        <v>8.6</v>
      </c>
      <c r="S17" s="28">
        <v>8.8000000000000007</v>
      </c>
      <c r="T17" s="28">
        <v>8.6</v>
      </c>
      <c r="U17" s="29">
        <v>8.8000000000000007</v>
      </c>
      <c r="V17" s="35">
        <v>8.6</v>
      </c>
      <c r="W17" s="32">
        <v>8.7249999999999996</v>
      </c>
      <c r="X17" s="33">
        <v>0.5</v>
      </c>
      <c r="Y17" s="36">
        <f t="shared" si="9"/>
        <v>26.634999999999998</v>
      </c>
      <c r="Z17" s="234"/>
    </row>
    <row r="18" spans="1:26" s="25" customFormat="1" ht="22.5" thickBot="1">
      <c r="A18" s="287"/>
      <c r="B18" s="228"/>
      <c r="C18" s="239"/>
      <c r="D18" s="231"/>
      <c r="E18" s="231"/>
      <c r="F18" s="231"/>
      <c r="G18" s="38" t="s">
        <v>45</v>
      </c>
      <c r="H18" s="39">
        <v>8.9</v>
      </c>
      <c r="I18" s="40">
        <v>8.9</v>
      </c>
      <c r="J18" s="40">
        <v>8.8000000000000007</v>
      </c>
      <c r="K18" s="41">
        <v>8.8000000000000007</v>
      </c>
      <c r="L18" s="42">
        <v>8.8000000000000007</v>
      </c>
      <c r="M18" s="43">
        <v>0</v>
      </c>
      <c r="N18" s="32">
        <v>8.6750000000000007</v>
      </c>
      <c r="O18" s="33">
        <f t="shared" si="7"/>
        <v>17.350000000000001</v>
      </c>
      <c r="P18" s="44">
        <v>119</v>
      </c>
      <c r="Q18" s="53">
        <f t="shared" si="8"/>
        <v>1.19</v>
      </c>
      <c r="R18" s="39">
        <v>8.6</v>
      </c>
      <c r="S18" s="40">
        <v>9</v>
      </c>
      <c r="T18" s="40">
        <v>8.6</v>
      </c>
      <c r="U18" s="41">
        <v>9</v>
      </c>
      <c r="V18" s="45">
        <v>8.6</v>
      </c>
      <c r="W18" s="32">
        <v>8.75</v>
      </c>
      <c r="X18" s="46">
        <v>0.5</v>
      </c>
      <c r="Y18" s="36">
        <f t="shared" si="9"/>
        <v>26.790000000000003</v>
      </c>
      <c r="Z18" s="235"/>
    </row>
    <row r="19" spans="1:26" s="25" customFormat="1" ht="15.75" thickBot="1">
      <c r="A19" s="288"/>
      <c r="B19" s="263"/>
      <c r="C19" s="190" t="s">
        <v>305</v>
      </c>
      <c r="D19" s="211">
        <v>2006</v>
      </c>
      <c r="E19" s="211" t="s">
        <v>59</v>
      </c>
      <c r="F19" s="232"/>
      <c r="G19" s="241" t="s">
        <v>43</v>
      </c>
      <c r="H19" s="242"/>
      <c r="I19" s="242"/>
      <c r="J19" s="242"/>
      <c r="K19" s="242"/>
      <c r="L19" s="242"/>
      <c r="M19" s="243"/>
      <c r="N19" s="47">
        <f t="shared" ref="N19" si="11">SUM(N16:N18)-M16-M17-M18</f>
        <v>26.174999999999997</v>
      </c>
      <c r="O19" s="48"/>
      <c r="P19" s="247" t="s">
        <v>46</v>
      </c>
      <c r="Q19" s="248"/>
      <c r="R19" s="248"/>
      <c r="S19" s="248"/>
      <c r="T19" s="248"/>
      <c r="U19" s="248"/>
      <c r="V19" s="248"/>
      <c r="W19" s="248"/>
      <c r="X19" s="249"/>
      <c r="Y19" s="49">
        <f t="shared" ref="Y19" si="12">SUM(Y16:Y18)</f>
        <v>80.790000000000006</v>
      </c>
      <c r="Z19" s="50">
        <f t="shared" ref="Z19" si="13">N19</f>
        <v>26.174999999999997</v>
      </c>
    </row>
    <row r="20" spans="1:26" s="25" customFormat="1" ht="15.75" customHeight="1" thickBot="1">
      <c r="A20" s="286">
        <v>4</v>
      </c>
      <c r="B20" s="227" t="s">
        <v>381</v>
      </c>
      <c r="C20" s="213" t="s">
        <v>395</v>
      </c>
      <c r="D20" s="210">
        <v>2008</v>
      </c>
      <c r="E20" s="210" t="s">
        <v>59</v>
      </c>
      <c r="F20" s="227" t="s">
        <v>398</v>
      </c>
      <c r="G20" s="26" t="s">
        <v>4</v>
      </c>
      <c r="H20" s="27">
        <v>9</v>
      </c>
      <c r="I20" s="28">
        <v>9</v>
      </c>
      <c r="J20" s="28">
        <v>9.1</v>
      </c>
      <c r="K20" s="29">
        <v>9.1</v>
      </c>
      <c r="L20" s="30">
        <v>8.6999999999999993</v>
      </c>
      <c r="M20" s="31">
        <v>0</v>
      </c>
      <c r="N20" s="32">
        <v>8.8249999999999993</v>
      </c>
      <c r="O20" s="33">
        <f t="shared" ref="O20:O22" si="14">N20*2-M20</f>
        <v>17.649999999999999</v>
      </c>
      <c r="P20" s="34">
        <v>97</v>
      </c>
      <c r="Q20" s="53">
        <f t="shared" ref="Q20:Q22" si="15">P20/100</f>
        <v>0.97</v>
      </c>
      <c r="R20" s="27">
        <v>8.6999999999999993</v>
      </c>
      <c r="S20" s="28">
        <v>8.6999999999999993</v>
      </c>
      <c r="T20" s="28">
        <v>9</v>
      </c>
      <c r="U20" s="29">
        <v>8.6999999999999993</v>
      </c>
      <c r="V20" s="35">
        <v>9</v>
      </c>
      <c r="W20" s="32">
        <v>8.6750000000000007</v>
      </c>
      <c r="X20" s="33">
        <v>0</v>
      </c>
      <c r="Y20" s="53">
        <f t="shared" ref="Y20:Y22" si="16">SUM(W20,O20,Q20)-X20</f>
        <v>27.294999999999998</v>
      </c>
      <c r="Z20" s="233" t="str">
        <f>IF(N23&gt;=25.8,"КМС","б\р")</f>
        <v>б\р</v>
      </c>
    </row>
    <row r="21" spans="1:26" s="25" customFormat="1" ht="15.75" thickBot="1">
      <c r="A21" s="287"/>
      <c r="B21" s="228"/>
      <c r="C21" s="239" t="s">
        <v>396</v>
      </c>
      <c r="D21" s="231">
        <v>2007</v>
      </c>
      <c r="E21" s="231" t="s">
        <v>59</v>
      </c>
      <c r="F21" s="231"/>
      <c r="G21" s="37" t="s">
        <v>17</v>
      </c>
      <c r="H21" s="27">
        <v>8</v>
      </c>
      <c r="I21" s="28">
        <v>8</v>
      </c>
      <c r="J21" s="28">
        <v>8.1999999999999993</v>
      </c>
      <c r="K21" s="29">
        <v>8.1999999999999993</v>
      </c>
      <c r="L21" s="30">
        <v>8</v>
      </c>
      <c r="M21" s="31">
        <v>0</v>
      </c>
      <c r="N21" s="32">
        <v>8.0500000000000007</v>
      </c>
      <c r="O21" s="33">
        <f t="shared" si="14"/>
        <v>16.100000000000001</v>
      </c>
      <c r="P21" s="34">
        <v>69</v>
      </c>
      <c r="Q21" s="53">
        <f t="shared" si="15"/>
        <v>0.69</v>
      </c>
      <c r="R21" s="27">
        <v>8.8000000000000007</v>
      </c>
      <c r="S21" s="28">
        <v>8.8000000000000007</v>
      </c>
      <c r="T21" s="28">
        <v>8.8000000000000007</v>
      </c>
      <c r="U21" s="29">
        <v>8.8000000000000007</v>
      </c>
      <c r="V21" s="35">
        <v>8.8000000000000007</v>
      </c>
      <c r="W21" s="32">
        <v>8.6750000000000007</v>
      </c>
      <c r="X21" s="33">
        <v>0</v>
      </c>
      <c r="Y21" s="36">
        <f t="shared" si="16"/>
        <v>25.465000000000003</v>
      </c>
      <c r="Z21" s="234"/>
    </row>
    <row r="22" spans="1:26" s="25" customFormat="1" ht="22.5" thickBot="1">
      <c r="A22" s="287"/>
      <c r="B22" s="229"/>
      <c r="C22" s="239"/>
      <c r="D22" s="231"/>
      <c r="E22" s="231"/>
      <c r="F22" s="231"/>
      <c r="G22" s="38" t="s">
        <v>45</v>
      </c>
      <c r="H22" s="39">
        <v>8.8000000000000007</v>
      </c>
      <c r="I22" s="40">
        <v>8.8000000000000007</v>
      </c>
      <c r="J22" s="40">
        <v>8.9</v>
      </c>
      <c r="K22" s="41">
        <v>8.9</v>
      </c>
      <c r="L22" s="42">
        <v>8.8000000000000007</v>
      </c>
      <c r="M22" s="43">
        <v>0</v>
      </c>
      <c r="N22" s="32">
        <v>8.6</v>
      </c>
      <c r="O22" s="33">
        <f t="shared" si="14"/>
        <v>17.2</v>
      </c>
      <c r="P22" s="44">
        <v>103</v>
      </c>
      <c r="Q22" s="53">
        <f t="shared" si="15"/>
        <v>1.03</v>
      </c>
      <c r="R22" s="39">
        <v>9</v>
      </c>
      <c r="S22" s="40">
        <v>9</v>
      </c>
      <c r="T22" s="40">
        <v>9</v>
      </c>
      <c r="U22" s="41">
        <v>9</v>
      </c>
      <c r="V22" s="45">
        <v>9</v>
      </c>
      <c r="W22" s="32">
        <v>8.7750000000000004</v>
      </c>
      <c r="X22" s="46">
        <v>0</v>
      </c>
      <c r="Y22" s="36">
        <f t="shared" si="16"/>
        <v>27.005000000000003</v>
      </c>
      <c r="Z22" s="235"/>
    </row>
    <row r="23" spans="1:26" s="25" customFormat="1" ht="15.75" thickBot="1">
      <c r="A23" s="288"/>
      <c r="B23" s="230"/>
      <c r="C23" s="190" t="s">
        <v>397</v>
      </c>
      <c r="D23" s="211">
        <v>2006</v>
      </c>
      <c r="E23" s="211" t="s">
        <v>59</v>
      </c>
      <c r="F23" s="232"/>
      <c r="G23" s="241" t="s">
        <v>43</v>
      </c>
      <c r="H23" s="242"/>
      <c r="I23" s="242"/>
      <c r="J23" s="242"/>
      <c r="K23" s="242"/>
      <c r="L23" s="242"/>
      <c r="M23" s="243"/>
      <c r="N23" s="47">
        <f t="shared" ref="N23" si="17">SUM(N20:N22)-M20-M21-M22</f>
        <v>25.475000000000001</v>
      </c>
      <c r="O23" s="48"/>
      <c r="P23" s="247" t="s">
        <v>46</v>
      </c>
      <c r="Q23" s="248"/>
      <c r="R23" s="248"/>
      <c r="S23" s="248"/>
      <c r="T23" s="248"/>
      <c r="U23" s="248"/>
      <c r="V23" s="248"/>
      <c r="W23" s="248"/>
      <c r="X23" s="249"/>
      <c r="Y23" s="49">
        <f t="shared" ref="Y23" si="18">SUM(Y20:Y22)</f>
        <v>79.765000000000015</v>
      </c>
      <c r="Z23" s="50">
        <f t="shared" ref="Z23" si="19">N23</f>
        <v>25.475000000000001</v>
      </c>
    </row>
    <row r="24" spans="1:26" s="54" customFormat="1" ht="20.25" customHeight="1" thickBot="1">
      <c r="A24" s="267" t="s">
        <v>60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9"/>
    </row>
    <row r="25" spans="1:26" s="54" customFormat="1" ht="20.25" customHeight="1" thickBot="1">
      <c r="A25" s="236">
        <v>1</v>
      </c>
      <c r="B25" s="227" t="s">
        <v>191</v>
      </c>
      <c r="C25" s="193" t="s">
        <v>202</v>
      </c>
      <c r="D25" s="210">
        <v>2009</v>
      </c>
      <c r="E25" s="210" t="s">
        <v>59</v>
      </c>
      <c r="F25" s="227" t="s">
        <v>192</v>
      </c>
      <c r="G25" s="26" t="s">
        <v>4</v>
      </c>
      <c r="H25" s="27">
        <v>9.3000000000000007</v>
      </c>
      <c r="I25" s="28">
        <v>9.3000000000000007</v>
      </c>
      <c r="J25" s="28">
        <v>9</v>
      </c>
      <c r="K25" s="29">
        <v>9.3000000000000007</v>
      </c>
      <c r="L25" s="30">
        <v>9.1</v>
      </c>
      <c r="M25" s="31">
        <v>0</v>
      </c>
      <c r="N25" s="32">
        <v>9</v>
      </c>
      <c r="O25" s="33">
        <f>N25*2-M25</f>
        <v>18</v>
      </c>
      <c r="P25" s="34">
        <v>111</v>
      </c>
      <c r="Q25" s="53">
        <f>P25/100</f>
        <v>1.1100000000000001</v>
      </c>
      <c r="R25" s="27">
        <v>8.8000000000000007</v>
      </c>
      <c r="S25" s="28">
        <v>9</v>
      </c>
      <c r="T25" s="28">
        <v>8.8000000000000007</v>
      </c>
      <c r="U25" s="29">
        <v>9</v>
      </c>
      <c r="V25" s="35">
        <v>8.8000000000000007</v>
      </c>
      <c r="W25" s="32">
        <v>8.85</v>
      </c>
      <c r="X25" s="33">
        <v>0</v>
      </c>
      <c r="Y25" s="53">
        <f>SUM(W25,O25,Q25)-X25</f>
        <v>27.96</v>
      </c>
      <c r="Z25" s="233" t="str">
        <f>IF(N28&gt;=26.4,"МС","б\р")</f>
        <v>МС</v>
      </c>
    </row>
    <row r="26" spans="1:26" s="54" customFormat="1" ht="20.25" customHeight="1" thickBot="1">
      <c r="A26" s="237"/>
      <c r="B26" s="228"/>
      <c r="C26" s="239" t="s">
        <v>203</v>
      </c>
      <c r="D26" s="231">
        <v>2005</v>
      </c>
      <c r="E26" s="231" t="s">
        <v>59</v>
      </c>
      <c r="F26" s="231"/>
      <c r="G26" s="37" t="s">
        <v>17</v>
      </c>
      <c r="H26" s="27">
        <v>9.1999999999999993</v>
      </c>
      <c r="I26" s="28">
        <v>9.1999999999999993</v>
      </c>
      <c r="J26" s="28">
        <v>9</v>
      </c>
      <c r="K26" s="29">
        <v>9.1999999999999993</v>
      </c>
      <c r="L26" s="30">
        <v>8.8000000000000007</v>
      </c>
      <c r="M26" s="31">
        <v>0</v>
      </c>
      <c r="N26" s="32">
        <v>9</v>
      </c>
      <c r="O26" s="33">
        <f>N26*2-M26</f>
        <v>18</v>
      </c>
      <c r="P26" s="34">
        <v>71</v>
      </c>
      <c r="Q26" s="53">
        <f>P26/100</f>
        <v>0.71</v>
      </c>
      <c r="R26" s="27">
        <v>9</v>
      </c>
      <c r="S26" s="28">
        <v>8.9</v>
      </c>
      <c r="T26" s="28">
        <v>9</v>
      </c>
      <c r="U26" s="29">
        <v>8.9</v>
      </c>
      <c r="V26" s="35">
        <v>9</v>
      </c>
      <c r="W26" s="32">
        <v>8.875</v>
      </c>
      <c r="X26" s="33">
        <v>0</v>
      </c>
      <c r="Y26" s="36">
        <f>SUM(W26,O26,Q26)-X26</f>
        <v>27.585000000000001</v>
      </c>
      <c r="Z26" s="234"/>
    </row>
    <row r="27" spans="1:26" s="54" customFormat="1" ht="20.25" customHeight="1" thickBot="1">
      <c r="A27" s="237"/>
      <c r="B27" s="229"/>
      <c r="C27" s="239"/>
      <c r="D27" s="231"/>
      <c r="E27" s="231"/>
      <c r="F27" s="231"/>
      <c r="G27" s="38" t="s">
        <v>45</v>
      </c>
      <c r="H27" s="39">
        <v>8.6999999999999993</v>
      </c>
      <c r="I27" s="40">
        <v>8.6999999999999993</v>
      </c>
      <c r="J27" s="40">
        <v>8.6999999999999993</v>
      </c>
      <c r="K27" s="41">
        <v>8.6</v>
      </c>
      <c r="L27" s="42">
        <v>8.6999999999999993</v>
      </c>
      <c r="M27" s="43">
        <v>0</v>
      </c>
      <c r="N27" s="32">
        <v>8.625</v>
      </c>
      <c r="O27" s="33">
        <f>N27*2-M27</f>
        <v>17.25</v>
      </c>
      <c r="P27" s="44">
        <v>129</v>
      </c>
      <c r="Q27" s="53">
        <f>P27/100</f>
        <v>1.29</v>
      </c>
      <c r="R27" s="39">
        <v>8.9</v>
      </c>
      <c r="S27" s="40">
        <v>8.9</v>
      </c>
      <c r="T27" s="40">
        <v>8.9</v>
      </c>
      <c r="U27" s="41">
        <v>8.9</v>
      </c>
      <c r="V27" s="45">
        <v>8.9</v>
      </c>
      <c r="W27" s="32">
        <v>8.75</v>
      </c>
      <c r="X27" s="46">
        <v>0</v>
      </c>
      <c r="Y27" s="36">
        <f>SUM(W27,O27,Q27)-X27</f>
        <v>27.29</v>
      </c>
      <c r="Z27" s="235"/>
    </row>
    <row r="28" spans="1:26" s="54" customFormat="1" ht="20.25" customHeight="1" thickBot="1">
      <c r="A28" s="238"/>
      <c r="B28" s="230"/>
      <c r="C28" s="212" t="s">
        <v>204</v>
      </c>
      <c r="D28" s="211">
        <v>2005</v>
      </c>
      <c r="E28" s="211" t="s">
        <v>59</v>
      </c>
      <c r="F28" s="232"/>
      <c r="G28" s="241" t="s">
        <v>43</v>
      </c>
      <c r="H28" s="242"/>
      <c r="I28" s="242"/>
      <c r="J28" s="242"/>
      <c r="K28" s="242"/>
      <c r="L28" s="242"/>
      <c r="M28" s="243"/>
      <c r="N28" s="47">
        <f>SUM(N25:N27)-M25-M26-M27</f>
        <v>26.625</v>
      </c>
      <c r="O28" s="48"/>
      <c r="P28" s="247" t="s">
        <v>46</v>
      </c>
      <c r="Q28" s="248"/>
      <c r="R28" s="248"/>
      <c r="S28" s="248"/>
      <c r="T28" s="248"/>
      <c r="U28" s="248"/>
      <c r="V28" s="248"/>
      <c r="W28" s="248"/>
      <c r="X28" s="249"/>
      <c r="Y28" s="49">
        <f>SUM(Y25:Y27)</f>
        <v>82.835000000000008</v>
      </c>
      <c r="Z28" s="50">
        <f>N28</f>
        <v>26.625</v>
      </c>
    </row>
    <row r="29" spans="1:26" s="54" customFormat="1" ht="20.25" customHeight="1" thickBot="1">
      <c r="A29" s="236">
        <v>2</v>
      </c>
      <c r="B29" s="227" t="s">
        <v>301</v>
      </c>
      <c r="C29" s="213" t="s">
        <v>303</v>
      </c>
      <c r="D29" s="210">
        <v>2009</v>
      </c>
      <c r="E29" s="210" t="s">
        <v>59</v>
      </c>
      <c r="F29" s="227" t="s">
        <v>302</v>
      </c>
      <c r="G29" s="26" t="s">
        <v>4</v>
      </c>
      <c r="H29" s="27">
        <v>9.1</v>
      </c>
      <c r="I29" s="28">
        <v>9.1</v>
      </c>
      <c r="J29" s="28">
        <v>9.1</v>
      </c>
      <c r="K29" s="29">
        <v>9.3000000000000007</v>
      </c>
      <c r="L29" s="30">
        <v>9.3000000000000007</v>
      </c>
      <c r="M29" s="31">
        <v>0</v>
      </c>
      <c r="N29" s="32">
        <v>9.0250000000000004</v>
      </c>
      <c r="O29" s="33">
        <f t="shared" ref="O29:O31" si="20">N29*2-M29</f>
        <v>18.05</v>
      </c>
      <c r="P29" s="34">
        <v>94</v>
      </c>
      <c r="Q29" s="53">
        <f t="shared" ref="Q29:Q31" si="21">P29/100</f>
        <v>0.94</v>
      </c>
      <c r="R29" s="27">
        <v>8.9</v>
      </c>
      <c r="S29" s="28">
        <v>8.9</v>
      </c>
      <c r="T29" s="28">
        <v>9</v>
      </c>
      <c r="U29" s="29">
        <v>8.9</v>
      </c>
      <c r="V29" s="35">
        <v>9</v>
      </c>
      <c r="W29" s="32">
        <v>8.875</v>
      </c>
      <c r="X29" s="33">
        <v>0</v>
      </c>
      <c r="Y29" s="53">
        <f t="shared" ref="Y29:Y31" si="22">SUM(W29,O29,Q29)-X29</f>
        <v>27.865000000000002</v>
      </c>
      <c r="Z29" s="233" t="str">
        <f t="shared" ref="Z29" si="23">IF(N32&gt;=26.4,"МС","б\р")</f>
        <v>МС</v>
      </c>
    </row>
    <row r="30" spans="1:26" s="54" customFormat="1" ht="20.25" customHeight="1" thickBot="1">
      <c r="A30" s="237"/>
      <c r="B30" s="228"/>
      <c r="C30" s="239" t="s">
        <v>304</v>
      </c>
      <c r="D30" s="231">
        <v>2005</v>
      </c>
      <c r="E30" s="231" t="s">
        <v>59</v>
      </c>
      <c r="F30" s="231"/>
      <c r="G30" s="37" t="s">
        <v>17</v>
      </c>
      <c r="H30" s="27">
        <v>9.1</v>
      </c>
      <c r="I30" s="28">
        <v>9.1</v>
      </c>
      <c r="J30" s="28">
        <v>8.9</v>
      </c>
      <c r="K30" s="29">
        <v>9.1</v>
      </c>
      <c r="L30" s="30">
        <v>9.1</v>
      </c>
      <c r="M30" s="31">
        <v>0</v>
      </c>
      <c r="N30" s="32">
        <v>9.0749999999999993</v>
      </c>
      <c r="O30" s="33">
        <f t="shared" si="20"/>
        <v>18.149999999999999</v>
      </c>
      <c r="P30" s="34">
        <v>71</v>
      </c>
      <c r="Q30" s="53">
        <f t="shared" si="21"/>
        <v>0.71</v>
      </c>
      <c r="R30" s="27">
        <v>8.6999999999999993</v>
      </c>
      <c r="S30" s="28">
        <v>8.6999999999999993</v>
      </c>
      <c r="T30" s="28">
        <v>8.6999999999999993</v>
      </c>
      <c r="U30" s="29">
        <v>8.6999999999999993</v>
      </c>
      <c r="V30" s="35">
        <v>8.6999999999999993</v>
      </c>
      <c r="W30" s="32">
        <v>8.75</v>
      </c>
      <c r="X30" s="33">
        <v>0.5</v>
      </c>
      <c r="Y30" s="36">
        <f t="shared" si="22"/>
        <v>27.11</v>
      </c>
      <c r="Z30" s="234"/>
    </row>
    <row r="31" spans="1:26" s="54" customFormat="1" ht="20.25" customHeight="1" thickBot="1">
      <c r="A31" s="237"/>
      <c r="B31" s="229"/>
      <c r="C31" s="239"/>
      <c r="D31" s="231"/>
      <c r="E31" s="231"/>
      <c r="F31" s="231"/>
      <c r="G31" s="38" t="s">
        <v>45</v>
      </c>
      <c r="H31" s="39">
        <v>8.8000000000000007</v>
      </c>
      <c r="I31" s="40">
        <v>8.8000000000000007</v>
      </c>
      <c r="J31" s="40">
        <v>9</v>
      </c>
      <c r="K31" s="41">
        <v>8.8000000000000007</v>
      </c>
      <c r="L31" s="42">
        <v>9</v>
      </c>
      <c r="M31" s="43">
        <v>0</v>
      </c>
      <c r="N31" s="32">
        <v>8.7249999999999996</v>
      </c>
      <c r="O31" s="33">
        <f t="shared" si="20"/>
        <v>17.45</v>
      </c>
      <c r="P31" s="44">
        <v>119</v>
      </c>
      <c r="Q31" s="53">
        <f t="shared" si="21"/>
        <v>1.19</v>
      </c>
      <c r="R31" s="39">
        <v>8.6999999999999993</v>
      </c>
      <c r="S31" s="40">
        <v>8.8000000000000007</v>
      </c>
      <c r="T31" s="40">
        <v>8.6999999999999993</v>
      </c>
      <c r="U31" s="41">
        <v>8.8000000000000007</v>
      </c>
      <c r="V31" s="45">
        <v>8.6999999999999993</v>
      </c>
      <c r="W31" s="32">
        <v>8.6999999999999993</v>
      </c>
      <c r="X31" s="46">
        <v>0.5</v>
      </c>
      <c r="Y31" s="36">
        <f t="shared" si="22"/>
        <v>26.84</v>
      </c>
      <c r="Z31" s="235"/>
    </row>
    <row r="32" spans="1:26" s="54" customFormat="1" ht="20.25" customHeight="1" thickBot="1">
      <c r="A32" s="238"/>
      <c r="B32" s="230"/>
      <c r="C32" s="190" t="s">
        <v>305</v>
      </c>
      <c r="D32" s="211">
        <v>2006</v>
      </c>
      <c r="E32" s="211" t="s">
        <v>59</v>
      </c>
      <c r="F32" s="232"/>
      <c r="G32" s="241" t="s">
        <v>43</v>
      </c>
      <c r="H32" s="242"/>
      <c r="I32" s="242"/>
      <c r="J32" s="242"/>
      <c r="K32" s="242"/>
      <c r="L32" s="242"/>
      <c r="M32" s="243"/>
      <c r="N32" s="47">
        <f t="shared" ref="N32" si="24">SUM(N29:N31)-M29-M30-M31</f>
        <v>26.825000000000003</v>
      </c>
      <c r="O32" s="48"/>
      <c r="P32" s="247" t="s">
        <v>46</v>
      </c>
      <c r="Q32" s="248"/>
      <c r="R32" s="248"/>
      <c r="S32" s="248"/>
      <c r="T32" s="248"/>
      <c r="U32" s="248"/>
      <c r="V32" s="248"/>
      <c r="W32" s="248"/>
      <c r="X32" s="249"/>
      <c r="Y32" s="49">
        <f t="shared" ref="Y32" si="25">SUM(Y29:Y31)</f>
        <v>81.814999999999998</v>
      </c>
      <c r="Z32" s="50">
        <f t="shared" ref="Z32" si="26">N32</f>
        <v>26.825000000000003</v>
      </c>
    </row>
    <row r="33" spans="1:26" s="54" customFormat="1" ht="20.25" customHeight="1" thickBot="1">
      <c r="A33" s="286">
        <v>3</v>
      </c>
      <c r="B33" s="227" t="s">
        <v>325</v>
      </c>
      <c r="C33" s="213" t="s">
        <v>327</v>
      </c>
      <c r="D33" s="210">
        <v>2010</v>
      </c>
      <c r="E33" s="210" t="s">
        <v>59</v>
      </c>
      <c r="F33" s="227" t="s">
        <v>326</v>
      </c>
      <c r="G33" s="26" t="s">
        <v>4</v>
      </c>
      <c r="H33" s="27">
        <v>8.9</v>
      </c>
      <c r="I33" s="28">
        <v>8.9</v>
      </c>
      <c r="J33" s="28">
        <v>9</v>
      </c>
      <c r="K33" s="29">
        <v>8.9</v>
      </c>
      <c r="L33" s="30">
        <v>9</v>
      </c>
      <c r="M33" s="31">
        <v>0</v>
      </c>
      <c r="N33" s="32">
        <v>8.875</v>
      </c>
      <c r="O33" s="33">
        <f t="shared" ref="O33:O35" si="27">N33*2-M33</f>
        <v>17.75</v>
      </c>
      <c r="P33" s="34">
        <v>117</v>
      </c>
      <c r="Q33" s="53">
        <f t="shared" ref="Q33:Q35" si="28">P33/100</f>
        <v>1.17</v>
      </c>
      <c r="R33" s="27">
        <v>8.8000000000000007</v>
      </c>
      <c r="S33" s="28">
        <v>8.8000000000000007</v>
      </c>
      <c r="T33" s="28">
        <v>8.9</v>
      </c>
      <c r="U33" s="29">
        <v>8.8000000000000007</v>
      </c>
      <c r="V33" s="35">
        <v>8.9</v>
      </c>
      <c r="W33" s="32">
        <v>8.7750000000000004</v>
      </c>
      <c r="X33" s="33">
        <v>0</v>
      </c>
      <c r="Y33" s="53">
        <f t="shared" ref="Y33:Y35" si="29">SUM(W33,O33,Q33)-X33</f>
        <v>27.695</v>
      </c>
      <c r="Z33" s="233" t="str">
        <f>IF(N36&gt;=25.8,"КМС","б\р")</f>
        <v>КМС</v>
      </c>
    </row>
    <row r="34" spans="1:26" s="54" customFormat="1" ht="20.25" customHeight="1" thickBot="1">
      <c r="A34" s="287"/>
      <c r="B34" s="228"/>
      <c r="C34" s="239" t="s">
        <v>328</v>
      </c>
      <c r="D34" s="231">
        <v>2006</v>
      </c>
      <c r="E34" s="231" t="s">
        <v>59</v>
      </c>
      <c r="F34" s="231"/>
      <c r="G34" s="37" t="s">
        <v>17</v>
      </c>
      <c r="H34" s="27">
        <v>8.6999999999999993</v>
      </c>
      <c r="I34" s="28">
        <v>8.6999999999999993</v>
      </c>
      <c r="J34" s="28">
        <v>8.6999999999999993</v>
      </c>
      <c r="K34" s="29">
        <v>8.4</v>
      </c>
      <c r="L34" s="30">
        <v>8.1999999999999993</v>
      </c>
      <c r="M34" s="31">
        <v>0</v>
      </c>
      <c r="N34" s="32">
        <v>8.4749999999999996</v>
      </c>
      <c r="O34" s="33">
        <f t="shared" si="27"/>
        <v>16.95</v>
      </c>
      <c r="P34" s="34">
        <v>77</v>
      </c>
      <c r="Q34" s="53">
        <f t="shared" si="28"/>
        <v>0.77</v>
      </c>
      <c r="R34" s="27">
        <v>8.6999999999999993</v>
      </c>
      <c r="S34" s="28">
        <v>8.6999999999999993</v>
      </c>
      <c r="T34" s="28">
        <v>8.6999999999999993</v>
      </c>
      <c r="U34" s="29">
        <v>8.6999999999999993</v>
      </c>
      <c r="V34" s="35">
        <v>8.6999999999999993</v>
      </c>
      <c r="W34" s="32">
        <f t="shared" ref="W34" si="30">(S34+U34+T34+V34-MAX(S34:V34)-MIN(S34:V34))/2</f>
        <v>8.6999999999999993</v>
      </c>
      <c r="X34" s="33">
        <v>0</v>
      </c>
      <c r="Y34" s="36">
        <f t="shared" si="29"/>
        <v>26.419999999999998</v>
      </c>
      <c r="Z34" s="234"/>
    </row>
    <row r="35" spans="1:26" s="54" customFormat="1" ht="20.25" customHeight="1" thickBot="1">
      <c r="A35" s="287"/>
      <c r="B35" s="229"/>
      <c r="C35" s="239"/>
      <c r="D35" s="231"/>
      <c r="E35" s="231"/>
      <c r="F35" s="231"/>
      <c r="G35" s="38" t="s">
        <v>45</v>
      </c>
      <c r="H35" s="39">
        <v>8.4</v>
      </c>
      <c r="I35" s="40">
        <v>8.4</v>
      </c>
      <c r="J35" s="40">
        <v>8.6999999999999993</v>
      </c>
      <c r="K35" s="41">
        <v>8.3000000000000007</v>
      </c>
      <c r="L35" s="42">
        <v>8.4</v>
      </c>
      <c r="M35" s="43">
        <v>0</v>
      </c>
      <c r="N35" s="32">
        <v>8.5</v>
      </c>
      <c r="O35" s="33">
        <f t="shared" si="27"/>
        <v>17</v>
      </c>
      <c r="P35" s="44">
        <v>116</v>
      </c>
      <c r="Q35" s="53">
        <f t="shared" si="28"/>
        <v>1.1599999999999999</v>
      </c>
      <c r="R35" s="39">
        <v>8.8000000000000007</v>
      </c>
      <c r="S35" s="40">
        <v>8.9</v>
      </c>
      <c r="T35" s="40">
        <v>8.8000000000000007</v>
      </c>
      <c r="U35" s="41">
        <v>8.9</v>
      </c>
      <c r="V35" s="45">
        <v>8.8000000000000007</v>
      </c>
      <c r="W35" s="32">
        <v>8.7750000000000004</v>
      </c>
      <c r="X35" s="46">
        <v>0</v>
      </c>
      <c r="Y35" s="36">
        <f t="shared" si="29"/>
        <v>26.934999999999999</v>
      </c>
      <c r="Z35" s="235"/>
    </row>
    <row r="36" spans="1:26" s="54" customFormat="1" ht="20.25" customHeight="1" thickBot="1">
      <c r="A36" s="288"/>
      <c r="B36" s="230"/>
      <c r="C36" s="190" t="s">
        <v>329</v>
      </c>
      <c r="D36" s="211">
        <v>2006</v>
      </c>
      <c r="E36" s="211" t="s">
        <v>59</v>
      </c>
      <c r="F36" s="232"/>
      <c r="G36" s="241" t="s">
        <v>43</v>
      </c>
      <c r="H36" s="242"/>
      <c r="I36" s="242"/>
      <c r="J36" s="242"/>
      <c r="K36" s="242"/>
      <c r="L36" s="242"/>
      <c r="M36" s="243"/>
      <c r="N36" s="47">
        <f t="shared" ref="N36" si="31">SUM(N33:N35)-M33-M34-M35</f>
        <v>25.85</v>
      </c>
      <c r="O36" s="48"/>
      <c r="P36" s="247" t="s">
        <v>46</v>
      </c>
      <c r="Q36" s="248"/>
      <c r="R36" s="248"/>
      <c r="S36" s="248"/>
      <c r="T36" s="248"/>
      <c r="U36" s="248"/>
      <c r="V36" s="248"/>
      <c r="W36" s="248"/>
      <c r="X36" s="249"/>
      <c r="Y36" s="49">
        <f t="shared" ref="Y36" si="32">SUM(Y33:Y35)</f>
        <v>81.05</v>
      </c>
      <c r="Z36" s="50">
        <f t="shared" ref="Z36" si="33">N36</f>
        <v>25.85</v>
      </c>
    </row>
    <row r="37" spans="1:26" s="54" customFormat="1" ht="20.25" customHeight="1" thickBot="1">
      <c r="A37" s="286">
        <v>4</v>
      </c>
      <c r="B37" s="227" t="s">
        <v>262</v>
      </c>
      <c r="C37" s="213" t="s">
        <v>281</v>
      </c>
      <c r="D37" s="210">
        <v>2010</v>
      </c>
      <c r="E37" s="210" t="s">
        <v>59</v>
      </c>
      <c r="F37" s="227" t="s">
        <v>263</v>
      </c>
      <c r="G37" s="26" t="s">
        <v>4</v>
      </c>
      <c r="H37" s="27">
        <v>8.8000000000000007</v>
      </c>
      <c r="I37" s="28">
        <v>8.8000000000000007</v>
      </c>
      <c r="J37" s="28">
        <v>8.9</v>
      </c>
      <c r="K37" s="29">
        <v>8.6999999999999993</v>
      </c>
      <c r="L37" s="30">
        <v>8.8000000000000007</v>
      </c>
      <c r="M37" s="31">
        <v>0.3</v>
      </c>
      <c r="N37" s="32">
        <v>8.875</v>
      </c>
      <c r="O37" s="33">
        <f t="shared" ref="O37:O39" si="34">N37*2-M37</f>
        <v>17.45</v>
      </c>
      <c r="P37" s="34">
        <v>133</v>
      </c>
      <c r="Q37" s="53">
        <v>1.66</v>
      </c>
      <c r="R37" s="27">
        <v>9</v>
      </c>
      <c r="S37" s="28">
        <v>9</v>
      </c>
      <c r="T37" s="28">
        <v>8.6999999999999993</v>
      </c>
      <c r="U37" s="29">
        <v>9</v>
      </c>
      <c r="V37" s="35">
        <v>8.6999999999999993</v>
      </c>
      <c r="W37" s="32">
        <v>8.875</v>
      </c>
      <c r="X37" s="33">
        <v>0</v>
      </c>
      <c r="Y37" s="53">
        <f t="shared" ref="Y37:Y39" si="35">SUM(W37,O37,Q37)-X37</f>
        <v>27.984999999999999</v>
      </c>
      <c r="Z37" s="233" t="str">
        <f>IF(N40&gt;=25.8,"КМС","б\р")</f>
        <v>б\р</v>
      </c>
    </row>
    <row r="38" spans="1:26" s="54" customFormat="1" ht="20.25" customHeight="1" thickBot="1">
      <c r="A38" s="287"/>
      <c r="B38" s="228"/>
      <c r="C38" s="239" t="s">
        <v>282</v>
      </c>
      <c r="D38" s="231">
        <v>2006</v>
      </c>
      <c r="E38" s="231" t="s">
        <v>59</v>
      </c>
      <c r="F38" s="228"/>
      <c r="G38" s="37" t="s">
        <v>17</v>
      </c>
      <c r="H38" s="27">
        <v>7.5</v>
      </c>
      <c r="I38" s="28">
        <v>7.5</v>
      </c>
      <c r="J38" s="28">
        <v>7.7</v>
      </c>
      <c r="K38" s="29">
        <v>7.5</v>
      </c>
      <c r="L38" s="30">
        <v>7.9</v>
      </c>
      <c r="M38" s="31">
        <v>0</v>
      </c>
      <c r="N38" s="32">
        <f t="shared" ref="N38" si="36">(I38+J38+L38+K38-MAX(I38:L38)-MIN(I38:L38))/2</f>
        <v>7.6000000000000014</v>
      </c>
      <c r="O38" s="33">
        <f t="shared" si="34"/>
        <v>15.200000000000003</v>
      </c>
      <c r="P38" s="34">
        <v>72</v>
      </c>
      <c r="Q38" s="53">
        <f t="shared" ref="Q38" si="37">P38/100</f>
        <v>0.72</v>
      </c>
      <c r="R38" s="27">
        <v>8.5</v>
      </c>
      <c r="S38" s="28">
        <v>8.5</v>
      </c>
      <c r="T38" s="28">
        <v>8.5</v>
      </c>
      <c r="U38" s="29">
        <v>8.5</v>
      </c>
      <c r="V38" s="35">
        <v>8.5</v>
      </c>
      <c r="W38" s="32">
        <v>8.375</v>
      </c>
      <c r="X38" s="33">
        <v>0</v>
      </c>
      <c r="Y38" s="36">
        <f t="shared" si="35"/>
        <v>24.295000000000002</v>
      </c>
      <c r="Z38" s="234"/>
    </row>
    <row r="39" spans="1:26" s="54" customFormat="1" ht="20.25" customHeight="1" thickBot="1">
      <c r="A39" s="287"/>
      <c r="B39" s="229"/>
      <c r="C39" s="239"/>
      <c r="D39" s="231"/>
      <c r="E39" s="231"/>
      <c r="F39" s="228"/>
      <c r="G39" s="38" t="s">
        <v>45</v>
      </c>
      <c r="H39" s="39">
        <v>8.3000000000000007</v>
      </c>
      <c r="I39" s="40">
        <v>8.3000000000000007</v>
      </c>
      <c r="J39" s="40">
        <v>8.6999999999999993</v>
      </c>
      <c r="K39" s="41">
        <v>8.3000000000000007</v>
      </c>
      <c r="L39" s="42">
        <v>8.4</v>
      </c>
      <c r="M39" s="43">
        <v>0</v>
      </c>
      <c r="N39" s="32">
        <v>8.1999999999999993</v>
      </c>
      <c r="O39" s="33">
        <f t="shared" si="34"/>
        <v>16.399999999999999</v>
      </c>
      <c r="P39" s="44">
        <v>148</v>
      </c>
      <c r="Q39" s="53">
        <v>1.88</v>
      </c>
      <c r="R39" s="39">
        <v>8.6</v>
      </c>
      <c r="S39" s="40">
        <v>8.5</v>
      </c>
      <c r="T39" s="40">
        <v>8.6</v>
      </c>
      <c r="U39" s="41">
        <v>8.5</v>
      </c>
      <c r="V39" s="45">
        <v>8.6</v>
      </c>
      <c r="W39" s="32">
        <v>8.5749999999999993</v>
      </c>
      <c r="X39" s="46">
        <v>0</v>
      </c>
      <c r="Y39" s="36">
        <f t="shared" si="35"/>
        <v>26.854999999999997</v>
      </c>
      <c r="Z39" s="235"/>
    </row>
    <row r="40" spans="1:26" s="54" customFormat="1" ht="20.25" customHeight="1" thickBot="1">
      <c r="A40" s="288"/>
      <c r="B40" s="230"/>
      <c r="C40" s="190" t="s">
        <v>283</v>
      </c>
      <c r="D40" s="211">
        <v>2006</v>
      </c>
      <c r="E40" s="211" t="s">
        <v>59</v>
      </c>
      <c r="F40" s="263"/>
      <c r="G40" s="241" t="s">
        <v>43</v>
      </c>
      <c r="H40" s="242"/>
      <c r="I40" s="242"/>
      <c r="J40" s="242"/>
      <c r="K40" s="242"/>
      <c r="L40" s="242"/>
      <c r="M40" s="243"/>
      <c r="N40" s="47">
        <f t="shared" ref="N40" si="38">SUM(N37:N39)-M37-M38-M39</f>
        <v>24.375</v>
      </c>
      <c r="O40" s="48"/>
      <c r="P40" s="247" t="s">
        <v>46</v>
      </c>
      <c r="Q40" s="248"/>
      <c r="R40" s="248"/>
      <c r="S40" s="248"/>
      <c r="T40" s="248"/>
      <c r="U40" s="248"/>
      <c r="V40" s="248"/>
      <c r="W40" s="248"/>
      <c r="X40" s="249"/>
      <c r="Y40" s="49">
        <f t="shared" ref="Y40" si="39">SUM(Y37:Y39)</f>
        <v>79.134999999999991</v>
      </c>
      <c r="Z40" s="50">
        <f t="shared" ref="Z40" si="40">N40</f>
        <v>24.375</v>
      </c>
    </row>
    <row r="41" spans="1:26" s="54" customFormat="1" ht="20.25" customHeight="1" thickBot="1">
      <c r="A41" s="286">
        <v>5</v>
      </c>
      <c r="B41" s="227" t="s">
        <v>381</v>
      </c>
      <c r="C41" s="213" t="s">
        <v>395</v>
      </c>
      <c r="D41" s="210">
        <v>2008</v>
      </c>
      <c r="E41" s="210" t="s">
        <v>59</v>
      </c>
      <c r="F41" s="227" t="s">
        <v>398</v>
      </c>
      <c r="G41" s="26" t="s">
        <v>4</v>
      </c>
      <c r="H41" s="27">
        <v>8.8000000000000007</v>
      </c>
      <c r="I41" s="28">
        <v>8.8000000000000007</v>
      </c>
      <c r="J41" s="28">
        <v>8.9</v>
      </c>
      <c r="K41" s="29">
        <v>9</v>
      </c>
      <c r="L41" s="30">
        <v>8.8000000000000007</v>
      </c>
      <c r="M41" s="31">
        <v>0</v>
      </c>
      <c r="N41" s="32">
        <v>8.7249999999999996</v>
      </c>
      <c r="O41" s="33">
        <f t="shared" ref="O41:O43" si="41">N41*2-M41</f>
        <v>17.45</v>
      </c>
      <c r="P41" s="34">
        <v>97</v>
      </c>
      <c r="Q41" s="53">
        <f t="shared" ref="Q41:Q43" si="42">P41/100</f>
        <v>0.97</v>
      </c>
      <c r="R41" s="27">
        <v>8.8000000000000007</v>
      </c>
      <c r="S41" s="28">
        <v>8.8000000000000007</v>
      </c>
      <c r="T41" s="28">
        <v>9</v>
      </c>
      <c r="U41" s="29">
        <v>8.8000000000000007</v>
      </c>
      <c r="V41" s="35">
        <v>9</v>
      </c>
      <c r="W41" s="32">
        <v>8.8000000000000007</v>
      </c>
      <c r="X41" s="33">
        <v>0</v>
      </c>
      <c r="Y41" s="53">
        <f t="shared" ref="Y41:Y43" si="43">SUM(W41,O41,Q41)-X41</f>
        <v>27.22</v>
      </c>
      <c r="Z41" s="233" t="str">
        <f>IF(N44&gt;=25.8,"КМС","б\р")</f>
        <v>б\р</v>
      </c>
    </row>
    <row r="42" spans="1:26" s="54" customFormat="1" ht="20.25" customHeight="1" thickBot="1">
      <c r="A42" s="287"/>
      <c r="B42" s="228"/>
      <c r="C42" s="239" t="s">
        <v>396</v>
      </c>
      <c r="D42" s="231">
        <v>2007</v>
      </c>
      <c r="E42" s="231" t="s">
        <v>59</v>
      </c>
      <c r="F42" s="231"/>
      <c r="G42" s="37" t="s">
        <v>17</v>
      </c>
      <c r="H42" s="27">
        <v>7.9</v>
      </c>
      <c r="I42" s="28">
        <v>7.9</v>
      </c>
      <c r="J42" s="28">
        <v>8.1999999999999993</v>
      </c>
      <c r="K42" s="29">
        <v>7.9</v>
      </c>
      <c r="L42" s="30">
        <v>7.7</v>
      </c>
      <c r="M42" s="31">
        <v>0</v>
      </c>
      <c r="N42" s="32">
        <v>8.125</v>
      </c>
      <c r="O42" s="33">
        <f t="shared" si="41"/>
        <v>16.25</v>
      </c>
      <c r="P42" s="34">
        <v>68</v>
      </c>
      <c r="Q42" s="53">
        <f t="shared" si="42"/>
        <v>0.68</v>
      </c>
      <c r="R42" s="27">
        <v>8.8000000000000007</v>
      </c>
      <c r="S42" s="28">
        <v>8.8000000000000007</v>
      </c>
      <c r="T42" s="28">
        <v>8.9</v>
      </c>
      <c r="U42" s="29">
        <v>8.8000000000000007</v>
      </c>
      <c r="V42" s="35">
        <v>8.9</v>
      </c>
      <c r="W42" s="32">
        <v>8.75</v>
      </c>
      <c r="X42" s="33">
        <v>0</v>
      </c>
      <c r="Y42" s="36">
        <f>SUM(W42,O42,Q42)-X42</f>
        <v>25.68</v>
      </c>
      <c r="Z42" s="234"/>
    </row>
    <row r="43" spans="1:26" s="54" customFormat="1" ht="20.25" customHeight="1" thickBot="1">
      <c r="A43" s="287"/>
      <c r="B43" s="229"/>
      <c r="C43" s="239"/>
      <c r="D43" s="231"/>
      <c r="E43" s="231"/>
      <c r="F43" s="231"/>
      <c r="G43" s="38" t="s">
        <v>45</v>
      </c>
      <c r="H43" s="39">
        <v>8</v>
      </c>
      <c r="I43" s="40">
        <v>8</v>
      </c>
      <c r="J43" s="40">
        <v>8.1999999999999993</v>
      </c>
      <c r="K43" s="41">
        <v>8</v>
      </c>
      <c r="L43" s="42">
        <v>8.5</v>
      </c>
      <c r="M43" s="43">
        <v>0</v>
      </c>
      <c r="N43" s="32">
        <v>8.0749999999999993</v>
      </c>
      <c r="O43" s="33">
        <f t="shared" si="41"/>
        <v>16.149999999999999</v>
      </c>
      <c r="P43" s="44">
        <v>103</v>
      </c>
      <c r="Q43" s="53">
        <f t="shared" si="42"/>
        <v>1.03</v>
      </c>
      <c r="R43" s="39">
        <v>8.8000000000000007</v>
      </c>
      <c r="S43" s="40">
        <v>8.9</v>
      </c>
      <c r="T43" s="40">
        <v>8.8000000000000007</v>
      </c>
      <c r="U43" s="41">
        <v>8.9</v>
      </c>
      <c r="V43" s="45">
        <v>8.8000000000000007</v>
      </c>
      <c r="W43" s="32">
        <v>8.7249999999999996</v>
      </c>
      <c r="X43" s="46">
        <v>0</v>
      </c>
      <c r="Y43" s="36">
        <f t="shared" si="43"/>
        <v>25.905000000000001</v>
      </c>
      <c r="Z43" s="235"/>
    </row>
    <row r="44" spans="1:26" s="54" customFormat="1" ht="20.25" customHeight="1" thickBot="1">
      <c r="A44" s="288"/>
      <c r="B44" s="230"/>
      <c r="C44" s="190" t="s">
        <v>397</v>
      </c>
      <c r="D44" s="211">
        <v>2006</v>
      </c>
      <c r="E44" s="211" t="s">
        <v>59</v>
      </c>
      <c r="F44" s="232"/>
      <c r="G44" s="241" t="s">
        <v>43</v>
      </c>
      <c r="H44" s="242"/>
      <c r="I44" s="242"/>
      <c r="J44" s="242"/>
      <c r="K44" s="242"/>
      <c r="L44" s="242"/>
      <c r="M44" s="243"/>
      <c r="N44" s="47">
        <f t="shared" ref="N44" si="44">SUM(N41:N43)-M41-M42-M43</f>
        <v>24.925000000000001</v>
      </c>
      <c r="O44" s="48"/>
      <c r="P44" s="247" t="s">
        <v>46</v>
      </c>
      <c r="Q44" s="248"/>
      <c r="R44" s="248"/>
      <c r="S44" s="248"/>
      <c r="T44" s="248"/>
      <c r="U44" s="248"/>
      <c r="V44" s="248"/>
      <c r="W44" s="248"/>
      <c r="X44" s="249"/>
      <c r="Y44" s="49">
        <f t="shared" ref="Y44" si="45">SUM(Y41:Y43)</f>
        <v>78.805000000000007</v>
      </c>
      <c r="Z44" s="50">
        <f t="shared" ref="Z44" si="46">N44</f>
        <v>24.925000000000001</v>
      </c>
    </row>
    <row r="45" spans="1:26" s="25" customFormat="1" ht="20.25" customHeight="1">
      <c r="A45" s="79"/>
      <c r="B45" s="62"/>
      <c r="C45" s="280" t="s">
        <v>48</v>
      </c>
      <c r="D45" s="280"/>
      <c r="E45" s="280"/>
      <c r="F45" s="280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4"/>
      <c r="S45" s="63"/>
      <c r="T45" s="65" t="s">
        <v>70</v>
      </c>
      <c r="U45" s="65"/>
      <c r="V45" s="66"/>
      <c r="W45" s="67"/>
      <c r="X45" s="68"/>
    </row>
    <row r="46" spans="1:26" s="25" customFormat="1" ht="20.25" customHeight="1">
      <c r="A46" s="79"/>
      <c r="B46" s="62"/>
      <c r="C46" s="83" t="s">
        <v>26</v>
      </c>
      <c r="D46" s="63"/>
      <c r="E46" s="63"/>
      <c r="F46" s="64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  <c r="S46" s="63"/>
      <c r="T46" s="65" t="s">
        <v>71</v>
      </c>
      <c r="U46" s="65"/>
      <c r="V46" s="66"/>
      <c r="W46" s="70"/>
      <c r="X46" s="70"/>
    </row>
    <row r="47" spans="1:26" s="25" customFormat="1" ht="20.25" customHeight="1">
      <c r="A47" s="79"/>
      <c r="B47" s="62"/>
      <c r="C47" s="279" t="s">
        <v>13</v>
      </c>
      <c r="D47" s="279"/>
      <c r="E47" s="279"/>
      <c r="F47" s="279"/>
      <c r="G47" s="279"/>
      <c r="H47" s="279"/>
      <c r="I47" s="63"/>
      <c r="J47" s="63"/>
      <c r="K47" s="63"/>
      <c r="L47" s="64"/>
      <c r="M47" s="63"/>
      <c r="N47" s="63"/>
      <c r="O47" s="63"/>
      <c r="P47" s="63"/>
      <c r="Q47" s="63"/>
      <c r="R47" s="63"/>
      <c r="S47" s="63"/>
      <c r="T47" s="65" t="s">
        <v>72</v>
      </c>
      <c r="U47" s="65"/>
      <c r="V47" s="66"/>
      <c r="W47" s="70"/>
      <c r="X47" s="70"/>
    </row>
    <row r="48" spans="1:26" s="25" customFormat="1" ht="20.25" customHeight="1">
      <c r="A48" s="79"/>
      <c r="B48" s="62"/>
      <c r="C48" s="83" t="s">
        <v>26</v>
      </c>
      <c r="D48" s="83"/>
      <c r="E48" s="83"/>
      <c r="F48" s="63"/>
      <c r="G48" s="63"/>
      <c r="H48" s="63"/>
      <c r="I48" s="71"/>
      <c r="J48" s="63"/>
      <c r="K48" s="63"/>
      <c r="L48" s="64"/>
      <c r="M48" s="63"/>
      <c r="N48" s="63"/>
      <c r="O48" s="63"/>
      <c r="P48" s="63"/>
      <c r="Q48" s="63"/>
      <c r="R48" s="63"/>
      <c r="S48" s="63"/>
      <c r="T48" s="65" t="s">
        <v>73</v>
      </c>
      <c r="U48" s="65"/>
      <c r="V48" s="66"/>
    </row>
    <row r="49" spans="1:26" s="25" customFormat="1" ht="20.25">
      <c r="A49" s="277" t="s">
        <v>115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</row>
    <row r="50" spans="1:26" s="25" customFormat="1" ht="20.25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</row>
    <row r="51" spans="1:26" s="25" customFormat="1" ht="15.75">
      <c r="A51" s="58"/>
      <c r="B51" s="15"/>
      <c r="C51" s="278" t="s">
        <v>117</v>
      </c>
      <c r="D51" s="278"/>
      <c r="E51" s="278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75" t="s">
        <v>75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s="25" customFormat="1" ht="16.5" thickBot="1">
      <c r="A52" s="58"/>
      <c r="B52" s="15"/>
      <c r="C52" s="158"/>
      <c r="D52" s="158"/>
      <c r="E52" s="158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75" t="s">
        <v>116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9.5" thickBot="1">
      <c r="A53" s="267" t="s">
        <v>109</v>
      </c>
      <c r="B53" s="268"/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9"/>
    </row>
    <row r="54" spans="1:26" ht="15.75" thickBot="1">
      <c r="A54" s="251" t="s">
        <v>0</v>
      </c>
      <c r="B54" s="5" t="s">
        <v>2</v>
      </c>
      <c r="C54" s="251" t="s">
        <v>1</v>
      </c>
      <c r="D54" s="260" t="s">
        <v>28</v>
      </c>
      <c r="E54" s="255" t="s">
        <v>27</v>
      </c>
      <c r="F54" s="273" t="s">
        <v>16</v>
      </c>
      <c r="G54" s="275" t="s">
        <v>3</v>
      </c>
      <c r="H54" s="282" t="s">
        <v>54</v>
      </c>
      <c r="I54" s="283"/>
      <c r="J54" s="283"/>
      <c r="K54" s="283"/>
      <c r="L54" s="284"/>
      <c r="M54" s="258" t="s">
        <v>32</v>
      </c>
      <c r="N54" s="258" t="s">
        <v>33</v>
      </c>
      <c r="O54" s="258" t="s">
        <v>34</v>
      </c>
      <c r="P54" s="253" t="s">
        <v>25</v>
      </c>
      <c r="Q54" s="255" t="s">
        <v>31</v>
      </c>
      <c r="R54" s="282" t="s">
        <v>44</v>
      </c>
      <c r="S54" s="283" t="s">
        <v>44</v>
      </c>
      <c r="T54" s="283"/>
      <c r="U54" s="283"/>
      <c r="V54" s="284"/>
      <c r="W54" s="258" t="s">
        <v>30</v>
      </c>
      <c r="X54" s="258" t="s">
        <v>29</v>
      </c>
      <c r="Y54" s="258" t="s">
        <v>35</v>
      </c>
      <c r="Z54" s="258" t="s">
        <v>49</v>
      </c>
    </row>
    <row r="55" spans="1:26" ht="15.75" thickBot="1">
      <c r="A55" s="252"/>
      <c r="B55" s="6" t="s">
        <v>15</v>
      </c>
      <c r="C55" s="252"/>
      <c r="D55" s="261"/>
      <c r="E55" s="256"/>
      <c r="F55" s="274"/>
      <c r="G55" s="276"/>
      <c r="H55" s="10" t="s">
        <v>9</v>
      </c>
      <c r="I55" s="11" t="s">
        <v>18</v>
      </c>
      <c r="J55" s="11" t="s">
        <v>19</v>
      </c>
      <c r="K55" s="11" t="s">
        <v>20</v>
      </c>
      <c r="L55" s="11" t="s">
        <v>21</v>
      </c>
      <c r="M55" s="259" t="s">
        <v>11</v>
      </c>
      <c r="N55" s="259" t="s">
        <v>22</v>
      </c>
      <c r="O55" s="259" t="s">
        <v>23</v>
      </c>
      <c r="P55" s="254"/>
      <c r="Q55" s="256" t="s">
        <v>24</v>
      </c>
      <c r="R55" s="10" t="s">
        <v>9</v>
      </c>
      <c r="S55" s="11" t="s">
        <v>5</v>
      </c>
      <c r="T55" s="11" t="s">
        <v>6</v>
      </c>
      <c r="U55" s="11" t="s">
        <v>7</v>
      </c>
      <c r="V55" s="11" t="s">
        <v>8</v>
      </c>
      <c r="W55" s="259" t="s">
        <v>10</v>
      </c>
      <c r="X55" s="259" t="s">
        <v>9</v>
      </c>
      <c r="Y55" s="259" t="s">
        <v>12</v>
      </c>
      <c r="Z55" s="259" t="s">
        <v>14</v>
      </c>
    </row>
    <row r="56" spans="1:26" s="25" customFormat="1" ht="15.75" thickBot="1">
      <c r="A56" s="286">
        <v>1</v>
      </c>
      <c r="B56" s="227" t="s">
        <v>301</v>
      </c>
      <c r="C56" s="215" t="s">
        <v>306</v>
      </c>
      <c r="D56" s="216">
        <v>2011</v>
      </c>
      <c r="E56" s="216" t="s">
        <v>59</v>
      </c>
      <c r="F56" s="227" t="s">
        <v>302</v>
      </c>
      <c r="G56" s="26" t="s">
        <v>4</v>
      </c>
      <c r="H56" s="27">
        <v>9.1999999999999993</v>
      </c>
      <c r="I56" s="28">
        <v>9.1999999999999993</v>
      </c>
      <c r="J56" s="28">
        <v>9</v>
      </c>
      <c r="K56" s="29">
        <v>9.1999999999999993</v>
      </c>
      <c r="L56" s="30">
        <v>9.1999999999999993</v>
      </c>
      <c r="M56" s="31">
        <v>0</v>
      </c>
      <c r="N56" s="32">
        <v>9.0749999999999993</v>
      </c>
      <c r="O56" s="33">
        <f t="shared" ref="O56:O58" si="47">N56*2-M56</f>
        <v>18.149999999999999</v>
      </c>
      <c r="P56" s="34">
        <v>94</v>
      </c>
      <c r="Q56" s="53">
        <v>0.8</v>
      </c>
      <c r="R56" s="27">
        <v>9</v>
      </c>
      <c r="S56" s="28">
        <v>9</v>
      </c>
      <c r="T56" s="28">
        <v>9</v>
      </c>
      <c r="U56" s="29">
        <v>9</v>
      </c>
      <c r="V56" s="35">
        <v>9</v>
      </c>
      <c r="W56" s="32">
        <f t="shared" ref="W56" si="48">(S56+U56+T56+V56-MAX(S56:V56)-MIN(S56:V56))/2</f>
        <v>9</v>
      </c>
      <c r="X56" s="33">
        <v>0</v>
      </c>
      <c r="Y56" s="53">
        <f t="shared" ref="Y56:Y58" si="49">SUM(W56,O56,Q56)-X56</f>
        <v>27.95</v>
      </c>
      <c r="Z56" s="233" t="str">
        <f>IF(N59&gt;=25.8,"КМС","б\р")</f>
        <v>КМС</v>
      </c>
    </row>
    <row r="57" spans="1:26" s="25" customFormat="1" ht="15.75" thickBot="1">
      <c r="A57" s="287"/>
      <c r="B57" s="228"/>
      <c r="C57" s="239" t="s">
        <v>307</v>
      </c>
      <c r="D57" s="231">
        <v>2007</v>
      </c>
      <c r="E57" s="231" t="s">
        <v>59</v>
      </c>
      <c r="F57" s="231"/>
      <c r="G57" s="37" t="s">
        <v>17</v>
      </c>
      <c r="H57" s="27">
        <v>9.1</v>
      </c>
      <c r="I57" s="28">
        <v>9.1</v>
      </c>
      <c r="J57" s="28">
        <v>9</v>
      </c>
      <c r="K57" s="29">
        <v>9.3000000000000007</v>
      </c>
      <c r="L57" s="30">
        <v>9.1999999999999993</v>
      </c>
      <c r="M57" s="31">
        <v>0</v>
      </c>
      <c r="N57" s="32">
        <f t="shared" ref="N57" si="50">(I57+J57+L57+K57-MAX(I57:L57)-MIN(I57:L57))/2</f>
        <v>9.15</v>
      </c>
      <c r="O57" s="33">
        <f t="shared" si="47"/>
        <v>18.3</v>
      </c>
      <c r="P57" s="34">
        <v>65</v>
      </c>
      <c r="Q57" s="53">
        <f t="shared" ref="Q57:Q58" si="51">P57/100</f>
        <v>0.65</v>
      </c>
      <c r="R57" s="27">
        <v>8.9</v>
      </c>
      <c r="S57" s="28">
        <v>8.9</v>
      </c>
      <c r="T57" s="28">
        <v>8.9</v>
      </c>
      <c r="U57" s="29">
        <v>8.9</v>
      </c>
      <c r="V57" s="35">
        <v>8.9</v>
      </c>
      <c r="W57" s="32">
        <v>8.85</v>
      </c>
      <c r="X57" s="33">
        <v>0</v>
      </c>
      <c r="Y57" s="36">
        <f t="shared" si="49"/>
        <v>27.799999999999997</v>
      </c>
      <c r="Z57" s="234"/>
    </row>
    <row r="58" spans="1:26" s="25" customFormat="1" ht="22.5" thickBot="1">
      <c r="A58" s="287"/>
      <c r="B58" s="229"/>
      <c r="C58" s="239"/>
      <c r="D58" s="231"/>
      <c r="E58" s="231"/>
      <c r="F58" s="231"/>
      <c r="G58" s="38" t="s">
        <v>45</v>
      </c>
      <c r="H58" s="39">
        <v>8.8000000000000007</v>
      </c>
      <c r="I58" s="40">
        <v>8.8000000000000007</v>
      </c>
      <c r="J58" s="40">
        <v>8.9</v>
      </c>
      <c r="K58" s="41">
        <v>9</v>
      </c>
      <c r="L58" s="42">
        <v>9</v>
      </c>
      <c r="M58" s="43">
        <v>0</v>
      </c>
      <c r="N58" s="32">
        <v>8.8000000000000007</v>
      </c>
      <c r="O58" s="33">
        <f t="shared" si="47"/>
        <v>17.600000000000001</v>
      </c>
      <c r="P58" s="44">
        <v>89</v>
      </c>
      <c r="Q58" s="53">
        <f t="shared" si="51"/>
        <v>0.89</v>
      </c>
      <c r="R58" s="39">
        <v>8.9</v>
      </c>
      <c r="S58" s="40">
        <v>9.1</v>
      </c>
      <c r="T58" s="40">
        <v>8.9</v>
      </c>
      <c r="U58" s="41">
        <v>9.1</v>
      </c>
      <c r="V58" s="45">
        <v>8.9</v>
      </c>
      <c r="W58" s="32">
        <v>8.8000000000000007</v>
      </c>
      <c r="X58" s="46">
        <v>0</v>
      </c>
      <c r="Y58" s="36">
        <f t="shared" si="49"/>
        <v>27.290000000000003</v>
      </c>
      <c r="Z58" s="235"/>
    </row>
    <row r="59" spans="1:26" s="25" customFormat="1" ht="15.75" thickBot="1">
      <c r="A59" s="288"/>
      <c r="B59" s="230"/>
      <c r="C59" s="190" t="s">
        <v>308</v>
      </c>
      <c r="D59" s="214">
        <v>2006</v>
      </c>
      <c r="E59" s="214" t="s">
        <v>59</v>
      </c>
      <c r="F59" s="232"/>
      <c r="G59" s="241" t="s">
        <v>43</v>
      </c>
      <c r="H59" s="242"/>
      <c r="I59" s="242"/>
      <c r="J59" s="242"/>
      <c r="K59" s="242"/>
      <c r="L59" s="242"/>
      <c r="M59" s="243"/>
      <c r="N59" s="47">
        <f t="shared" ref="N59" si="52">SUM(N56:N58)-M56-M57-M58</f>
        <v>27.025000000000002</v>
      </c>
      <c r="O59" s="48"/>
      <c r="P59" s="247" t="s">
        <v>46</v>
      </c>
      <c r="Q59" s="248"/>
      <c r="R59" s="248"/>
      <c r="S59" s="248"/>
      <c r="T59" s="248"/>
      <c r="U59" s="248"/>
      <c r="V59" s="248"/>
      <c r="W59" s="248"/>
      <c r="X59" s="249"/>
      <c r="Y59" s="49">
        <f t="shared" ref="Y59" si="53">SUM(Y56:Y58)</f>
        <v>83.04</v>
      </c>
      <c r="Z59" s="50">
        <f t="shared" ref="Z59" si="54">N59</f>
        <v>27.025000000000002</v>
      </c>
    </row>
    <row r="60" spans="1:26" s="25" customFormat="1" ht="15.75" thickBot="1">
      <c r="A60" s="286">
        <v>2</v>
      </c>
      <c r="B60" s="227" t="s">
        <v>170</v>
      </c>
      <c r="C60" s="215" t="s">
        <v>184</v>
      </c>
      <c r="D60" s="216">
        <v>2011</v>
      </c>
      <c r="E60" s="216" t="s">
        <v>59</v>
      </c>
      <c r="F60" s="227" t="s">
        <v>171</v>
      </c>
      <c r="G60" s="26" t="s">
        <v>4</v>
      </c>
      <c r="H60" s="27">
        <v>9.1</v>
      </c>
      <c r="I60" s="28">
        <v>9.1</v>
      </c>
      <c r="J60" s="28">
        <v>9.1</v>
      </c>
      <c r="K60" s="29">
        <v>9.1999999999999993</v>
      </c>
      <c r="L60" s="30">
        <v>9.1</v>
      </c>
      <c r="M60" s="31">
        <v>0</v>
      </c>
      <c r="N60" s="32">
        <v>9.0500000000000007</v>
      </c>
      <c r="O60" s="33">
        <f>N60*2-M60</f>
        <v>18.100000000000001</v>
      </c>
      <c r="P60" s="34">
        <v>71</v>
      </c>
      <c r="Q60" s="53">
        <v>0.7</v>
      </c>
      <c r="R60" s="27">
        <v>8.8000000000000007</v>
      </c>
      <c r="S60" s="28">
        <v>9.1</v>
      </c>
      <c r="T60" s="28">
        <v>8.8000000000000007</v>
      </c>
      <c r="U60" s="29">
        <v>9.1</v>
      </c>
      <c r="V60" s="35">
        <v>8.8000000000000007</v>
      </c>
      <c r="W60" s="32">
        <v>8.9</v>
      </c>
      <c r="X60" s="33">
        <v>0</v>
      </c>
      <c r="Y60" s="53">
        <f>SUM(W60,O60,Q60)-X60</f>
        <v>27.7</v>
      </c>
      <c r="Z60" s="233" t="str">
        <f>IF(N63&gt;=25.8,"КМС","б\р")</f>
        <v>КМС</v>
      </c>
    </row>
    <row r="61" spans="1:26" s="25" customFormat="1" ht="15.75" thickBot="1">
      <c r="A61" s="287"/>
      <c r="B61" s="228"/>
      <c r="C61" s="239" t="s">
        <v>185</v>
      </c>
      <c r="D61" s="231">
        <v>2008</v>
      </c>
      <c r="E61" s="231" t="s">
        <v>59</v>
      </c>
      <c r="F61" s="231"/>
      <c r="G61" s="37" t="s">
        <v>17</v>
      </c>
      <c r="H61" s="27">
        <v>8.9</v>
      </c>
      <c r="I61" s="28">
        <v>8.9</v>
      </c>
      <c r="J61" s="28">
        <v>8.8000000000000007</v>
      </c>
      <c r="K61" s="29">
        <v>8.6999999999999993</v>
      </c>
      <c r="L61" s="30">
        <v>9</v>
      </c>
      <c r="M61" s="31">
        <v>0</v>
      </c>
      <c r="N61" s="32">
        <v>8.9499999999999993</v>
      </c>
      <c r="O61" s="33">
        <f>N61*2-M61</f>
        <v>17.899999999999999</v>
      </c>
      <c r="P61" s="34">
        <v>61</v>
      </c>
      <c r="Q61" s="53">
        <f>P61/100</f>
        <v>0.61</v>
      </c>
      <c r="R61" s="27">
        <v>8.5</v>
      </c>
      <c r="S61" s="28">
        <v>8.5</v>
      </c>
      <c r="T61" s="28">
        <v>8.6999999999999993</v>
      </c>
      <c r="U61" s="29">
        <v>8.5</v>
      </c>
      <c r="V61" s="35">
        <v>8.6999999999999993</v>
      </c>
      <c r="W61" s="32">
        <v>8.625</v>
      </c>
      <c r="X61" s="33">
        <v>0</v>
      </c>
      <c r="Y61" s="36">
        <f>SUM(W61,O61,Q61)-X61</f>
        <v>27.134999999999998</v>
      </c>
      <c r="Z61" s="234"/>
    </row>
    <row r="62" spans="1:26" s="25" customFormat="1" ht="22.5" thickBot="1">
      <c r="A62" s="287"/>
      <c r="B62" s="229"/>
      <c r="C62" s="239"/>
      <c r="D62" s="231"/>
      <c r="E62" s="231"/>
      <c r="F62" s="231"/>
      <c r="G62" s="38" t="s">
        <v>45</v>
      </c>
      <c r="H62" s="39">
        <v>9</v>
      </c>
      <c r="I62" s="40">
        <v>9</v>
      </c>
      <c r="J62" s="40">
        <v>8.4</v>
      </c>
      <c r="K62" s="41">
        <v>9</v>
      </c>
      <c r="L62" s="42">
        <v>9</v>
      </c>
      <c r="M62" s="43">
        <v>0</v>
      </c>
      <c r="N62" s="32">
        <f>(I62+J62+L62+K62-MAX(I62:L62)-MIN(I62:L62))/2</f>
        <v>9</v>
      </c>
      <c r="O62" s="33">
        <f>N62*2-M62</f>
        <v>18</v>
      </c>
      <c r="P62" s="44">
        <v>98</v>
      </c>
      <c r="Q62" s="53">
        <f>P62/100</f>
        <v>0.98</v>
      </c>
      <c r="R62" s="39">
        <v>8.6999999999999993</v>
      </c>
      <c r="S62" s="40">
        <v>8.9</v>
      </c>
      <c r="T62" s="40">
        <v>8.6999999999999993</v>
      </c>
      <c r="U62" s="41">
        <v>8.9</v>
      </c>
      <c r="V62" s="45">
        <v>8.6999999999999993</v>
      </c>
      <c r="W62" s="32">
        <f>(S62+U62+T62+V62-MAX(S62:V62)-MIN(S62:V62))/2</f>
        <v>8.8000000000000025</v>
      </c>
      <c r="X62" s="46">
        <v>0</v>
      </c>
      <c r="Y62" s="36">
        <f>SUM(W62,O62,Q62)-X62</f>
        <v>27.780000000000005</v>
      </c>
      <c r="Z62" s="235"/>
    </row>
    <row r="63" spans="1:26" s="25" customFormat="1" ht="15.75" thickBot="1">
      <c r="A63" s="288"/>
      <c r="B63" s="230"/>
      <c r="C63" s="190" t="s">
        <v>186</v>
      </c>
      <c r="D63" s="214">
        <v>2008</v>
      </c>
      <c r="E63" s="214" t="s">
        <v>59</v>
      </c>
      <c r="F63" s="232"/>
      <c r="G63" s="241" t="s">
        <v>43</v>
      </c>
      <c r="H63" s="242"/>
      <c r="I63" s="242"/>
      <c r="J63" s="242"/>
      <c r="K63" s="242"/>
      <c r="L63" s="242"/>
      <c r="M63" s="243"/>
      <c r="N63" s="47">
        <f>SUM(N60:N62)-M60-M61-M62</f>
        <v>27</v>
      </c>
      <c r="O63" s="48"/>
      <c r="P63" s="247" t="s">
        <v>46</v>
      </c>
      <c r="Q63" s="248"/>
      <c r="R63" s="248"/>
      <c r="S63" s="248"/>
      <c r="T63" s="248"/>
      <c r="U63" s="248"/>
      <c r="V63" s="248"/>
      <c r="W63" s="248"/>
      <c r="X63" s="249"/>
      <c r="Y63" s="49">
        <f>SUM(Y60:Y62)</f>
        <v>82.614999999999995</v>
      </c>
      <c r="Z63" s="50">
        <f>N63</f>
        <v>27</v>
      </c>
    </row>
    <row r="64" spans="1:26" s="25" customFormat="1" ht="15.75" thickBot="1">
      <c r="A64" s="286">
        <v>3</v>
      </c>
      <c r="B64" s="227" t="s">
        <v>262</v>
      </c>
      <c r="C64" s="215" t="s">
        <v>281</v>
      </c>
      <c r="D64" s="216">
        <v>2010</v>
      </c>
      <c r="E64" s="216" t="s">
        <v>59</v>
      </c>
      <c r="F64" s="227" t="s">
        <v>263</v>
      </c>
      <c r="G64" s="26" t="s">
        <v>4</v>
      </c>
      <c r="H64" s="27">
        <v>9.1</v>
      </c>
      <c r="I64" s="28">
        <v>9.1</v>
      </c>
      <c r="J64" s="28">
        <v>8.9</v>
      </c>
      <c r="K64" s="29">
        <v>9</v>
      </c>
      <c r="L64" s="30">
        <v>9.1</v>
      </c>
      <c r="M64" s="31">
        <v>0</v>
      </c>
      <c r="N64" s="32">
        <v>9.0250000000000004</v>
      </c>
      <c r="O64" s="33">
        <f t="shared" ref="O64:O66" si="55">N64*2-M64</f>
        <v>18.05</v>
      </c>
      <c r="P64" s="34">
        <v>91</v>
      </c>
      <c r="Q64" s="53">
        <v>0.8</v>
      </c>
      <c r="R64" s="27">
        <v>8.6999999999999993</v>
      </c>
      <c r="S64" s="28">
        <v>8.8000000000000007</v>
      </c>
      <c r="T64" s="28">
        <v>8.6999999999999993</v>
      </c>
      <c r="U64" s="29">
        <v>8.8000000000000007</v>
      </c>
      <c r="V64" s="35">
        <v>8.6999999999999993</v>
      </c>
      <c r="W64" s="32">
        <f t="shared" ref="W64:W65" si="56">(S64+U64+T64+V64-MAX(S64:V64)-MIN(S64:V64))/2</f>
        <v>8.75</v>
      </c>
      <c r="X64" s="33">
        <v>0</v>
      </c>
      <c r="Y64" s="53">
        <f t="shared" ref="Y64:Y66" si="57">SUM(W64,O64,Q64)-X64</f>
        <v>27.6</v>
      </c>
      <c r="Z64" s="233" t="str">
        <f>IF(N67&gt;=25.8,"КМС","б\р")</f>
        <v>КМС</v>
      </c>
    </row>
    <row r="65" spans="1:26" s="25" customFormat="1" ht="15.75" thickBot="1">
      <c r="A65" s="287"/>
      <c r="B65" s="228"/>
      <c r="C65" s="239" t="s">
        <v>282</v>
      </c>
      <c r="D65" s="231">
        <v>2006</v>
      </c>
      <c r="E65" s="231" t="s">
        <v>59</v>
      </c>
      <c r="F65" s="228"/>
      <c r="G65" s="37" t="s">
        <v>17</v>
      </c>
      <c r="H65" s="27">
        <v>8.8000000000000007</v>
      </c>
      <c r="I65" s="28">
        <v>8.8000000000000007</v>
      </c>
      <c r="J65" s="28">
        <v>8.8000000000000007</v>
      </c>
      <c r="K65" s="29">
        <v>8.8000000000000007</v>
      </c>
      <c r="L65" s="30">
        <v>9</v>
      </c>
      <c r="M65" s="31">
        <v>0</v>
      </c>
      <c r="N65" s="32">
        <f t="shared" ref="N65" si="58">(I65+J65+L65+K65-MAX(I65:L65)-MIN(I65:L65))/2</f>
        <v>8.8000000000000025</v>
      </c>
      <c r="O65" s="33">
        <f t="shared" si="55"/>
        <v>17.600000000000005</v>
      </c>
      <c r="P65" s="34">
        <v>72</v>
      </c>
      <c r="Q65" s="53">
        <v>0.7</v>
      </c>
      <c r="R65" s="27">
        <v>8.6</v>
      </c>
      <c r="S65" s="28">
        <v>8.6</v>
      </c>
      <c r="T65" s="28">
        <v>8.6</v>
      </c>
      <c r="U65" s="29">
        <v>8.6</v>
      </c>
      <c r="V65" s="35">
        <v>8.6</v>
      </c>
      <c r="W65" s="32">
        <f t="shared" si="56"/>
        <v>8.5999999999999979</v>
      </c>
      <c r="X65" s="33">
        <v>0</v>
      </c>
      <c r="Y65" s="36">
        <f t="shared" si="57"/>
        <v>26.900000000000002</v>
      </c>
      <c r="Z65" s="234"/>
    </row>
    <row r="66" spans="1:26" s="25" customFormat="1" ht="22.5" thickBot="1">
      <c r="A66" s="287"/>
      <c r="B66" s="229"/>
      <c r="C66" s="239"/>
      <c r="D66" s="231"/>
      <c r="E66" s="231"/>
      <c r="F66" s="228"/>
      <c r="G66" s="38" t="s">
        <v>45</v>
      </c>
      <c r="H66" s="39">
        <v>8.9</v>
      </c>
      <c r="I66" s="40">
        <v>8.9</v>
      </c>
      <c r="J66" s="40">
        <v>8.9</v>
      </c>
      <c r="K66" s="41">
        <v>8.6</v>
      </c>
      <c r="L66" s="42">
        <v>8.9</v>
      </c>
      <c r="M66" s="43">
        <v>0</v>
      </c>
      <c r="N66" s="32">
        <v>8.9499999999999993</v>
      </c>
      <c r="O66" s="33">
        <f t="shared" si="55"/>
        <v>17.899999999999999</v>
      </c>
      <c r="P66" s="44">
        <v>110</v>
      </c>
      <c r="Q66" s="53">
        <v>1.3</v>
      </c>
      <c r="R66" s="39">
        <v>9</v>
      </c>
      <c r="S66" s="40">
        <v>8.6</v>
      </c>
      <c r="T66" s="40">
        <v>9</v>
      </c>
      <c r="U66" s="41">
        <v>8.6</v>
      </c>
      <c r="V66" s="45">
        <v>9</v>
      </c>
      <c r="W66" s="32">
        <v>8.75</v>
      </c>
      <c r="X66" s="46">
        <v>0</v>
      </c>
      <c r="Y66" s="36">
        <f t="shared" si="57"/>
        <v>27.95</v>
      </c>
      <c r="Z66" s="235"/>
    </row>
    <row r="67" spans="1:26" s="25" customFormat="1" ht="15.75" thickBot="1">
      <c r="A67" s="288"/>
      <c r="B67" s="230"/>
      <c r="C67" s="190" t="s">
        <v>283</v>
      </c>
      <c r="D67" s="214">
        <v>2006</v>
      </c>
      <c r="E67" s="214" t="s">
        <v>59</v>
      </c>
      <c r="F67" s="263"/>
      <c r="G67" s="241" t="s">
        <v>43</v>
      </c>
      <c r="H67" s="242"/>
      <c r="I67" s="242"/>
      <c r="J67" s="242"/>
      <c r="K67" s="242"/>
      <c r="L67" s="242"/>
      <c r="M67" s="243"/>
      <c r="N67" s="47">
        <f t="shared" ref="N67" si="59">SUM(N64:N66)-M64-M65-M66</f>
        <v>26.775000000000002</v>
      </c>
      <c r="O67" s="48"/>
      <c r="P67" s="247" t="s">
        <v>46</v>
      </c>
      <c r="Q67" s="248"/>
      <c r="R67" s="248"/>
      <c r="S67" s="248"/>
      <c r="T67" s="248"/>
      <c r="U67" s="248"/>
      <c r="V67" s="248"/>
      <c r="W67" s="248"/>
      <c r="X67" s="249"/>
      <c r="Y67" s="49">
        <f t="shared" ref="Y67" si="60">SUM(Y64:Y66)</f>
        <v>82.45</v>
      </c>
      <c r="Z67" s="50">
        <f t="shared" ref="Z67" si="61">N67</f>
        <v>26.775000000000002</v>
      </c>
    </row>
    <row r="68" spans="1:26" s="25" customFormat="1" ht="15.75" thickBot="1">
      <c r="A68" s="236">
        <v>3</v>
      </c>
      <c r="B68" s="227" t="s">
        <v>76</v>
      </c>
      <c r="C68" s="215" t="s">
        <v>140</v>
      </c>
      <c r="D68" s="216">
        <v>2011</v>
      </c>
      <c r="E68" s="216" t="s">
        <v>59</v>
      </c>
      <c r="F68" s="227" t="s">
        <v>77</v>
      </c>
      <c r="G68" s="26" t="s">
        <v>4</v>
      </c>
      <c r="H68" s="27">
        <v>8.6999999999999993</v>
      </c>
      <c r="I68" s="28">
        <v>8.6999999999999993</v>
      </c>
      <c r="J68" s="28">
        <v>8.6999999999999993</v>
      </c>
      <c r="K68" s="29">
        <v>8.6999999999999993</v>
      </c>
      <c r="L68" s="30">
        <v>8.6999999999999993</v>
      </c>
      <c r="M68" s="31">
        <v>0</v>
      </c>
      <c r="N68" s="32">
        <v>8.9</v>
      </c>
      <c r="O68" s="33">
        <f>N68*2-M68</f>
        <v>17.8</v>
      </c>
      <c r="P68" s="34">
        <v>80</v>
      </c>
      <c r="Q68" s="53">
        <f>P68/100</f>
        <v>0.8</v>
      </c>
      <c r="R68" s="27">
        <v>8.6999999999999993</v>
      </c>
      <c r="S68" s="28">
        <v>8.6999999999999993</v>
      </c>
      <c r="T68" s="28">
        <v>8.8000000000000007</v>
      </c>
      <c r="U68" s="29">
        <v>8.6999999999999993</v>
      </c>
      <c r="V68" s="35">
        <v>8.8000000000000007</v>
      </c>
      <c r="W68" s="32">
        <v>8.8249999999999993</v>
      </c>
      <c r="X68" s="33">
        <v>0</v>
      </c>
      <c r="Y68" s="53">
        <f>SUM(W68,O68,Q68)-X68</f>
        <v>27.425000000000001</v>
      </c>
      <c r="Z68" s="233" t="str">
        <f>IF(N71&gt;=25.8,"КМС","б\р")</f>
        <v>КМС</v>
      </c>
    </row>
    <row r="69" spans="1:26" s="25" customFormat="1" ht="15.75" thickBot="1">
      <c r="A69" s="237"/>
      <c r="B69" s="228"/>
      <c r="C69" s="239" t="s">
        <v>141</v>
      </c>
      <c r="D69" s="231">
        <v>2007</v>
      </c>
      <c r="E69" s="231" t="s">
        <v>59</v>
      </c>
      <c r="F69" s="228"/>
      <c r="G69" s="37" t="s">
        <v>17</v>
      </c>
      <c r="H69" s="27">
        <v>9.1</v>
      </c>
      <c r="I69" s="28">
        <v>9.1</v>
      </c>
      <c r="J69" s="28">
        <v>8.9</v>
      </c>
      <c r="K69" s="29">
        <v>9</v>
      </c>
      <c r="L69" s="30">
        <v>9.1</v>
      </c>
      <c r="M69" s="31">
        <v>0</v>
      </c>
      <c r="N69" s="32">
        <f>(I69+J69+L69+K69-MAX(I69:L69)-MIN(I69:L69))/2</f>
        <v>9.0500000000000007</v>
      </c>
      <c r="O69" s="33">
        <f>N69*2-M69</f>
        <v>18.100000000000001</v>
      </c>
      <c r="P69" s="34">
        <v>55</v>
      </c>
      <c r="Q69" s="53">
        <f>P69/100</f>
        <v>0.55000000000000004</v>
      </c>
      <c r="R69" s="27">
        <v>9</v>
      </c>
      <c r="S69" s="28">
        <v>9</v>
      </c>
      <c r="T69" s="28">
        <v>9</v>
      </c>
      <c r="U69" s="29">
        <v>9</v>
      </c>
      <c r="V69" s="35">
        <v>9</v>
      </c>
      <c r="W69" s="32">
        <v>8.875</v>
      </c>
      <c r="X69" s="33">
        <v>0</v>
      </c>
      <c r="Y69" s="36">
        <f>SUM(W69,O69,Q69)-X69</f>
        <v>27.525000000000002</v>
      </c>
      <c r="Z69" s="234"/>
    </row>
    <row r="70" spans="1:26" s="25" customFormat="1" ht="22.5" thickBot="1">
      <c r="A70" s="237"/>
      <c r="B70" s="229"/>
      <c r="C70" s="239"/>
      <c r="D70" s="231"/>
      <c r="E70" s="231"/>
      <c r="F70" s="228"/>
      <c r="G70" s="38" t="s">
        <v>45</v>
      </c>
      <c r="H70" s="39">
        <v>9.1</v>
      </c>
      <c r="I70" s="40">
        <v>9.1</v>
      </c>
      <c r="J70" s="40">
        <v>9</v>
      </c>
      <c r="K70" s="41">
        <v>8.6</v>
      </c>
      <c r="L70" s="42">
        <v>9</v>
      </c>
      <c r="M70" s="43">
        <v>0</v>
      </c>
      <c r="N70" s="32">
        <v>8.8249999999999993</v>
      </c>
      <c r="O70" s="33">
        <f>N70*2-M70</f>
        <v>17.649999999999999</v>
      </c>
      <c r="P70" s="44">
        <v>105</v>
      </c>
      <c r="Q70" s="53">
        <v>1</v>
      </c>
      <c r="R70" s="39">
        <v>8.9</v>
      </c>
      <c r="S70" s="40">
        <v>9</v>
      </c>
      <c r="T70" s="40">
        <v>8.9</v>
      </c>
      <c r="U70" s="41">
        <v>9</v>
      </c>
      <c r="V70" s="45">
        <v>8.9</v>
      </c>
      <c r="W70" s="32">
        <v>8.85</v>
      </c>
      <c r="X70" s="46">
        <v>0</v>
      </c>
      <c r="Y70" s="36">
        <f>SUM(W70,O70,Q70)-X70</f>
        <v>27.5</v>
      </c>
      <c r="Z70" s="235"/>
    </row>
    <row r="71" spans="1:26" s="25" customFormat="1" ht="15.75" thickBot="1">
      <c r="A71" s="238"/>
      <c r="B71" s="230"/>
      <c r="C71" s="190" t="s">
        <v>142</v>
      </c>
      <c r="D71" s="214">
        <v>2006</v>
      </c>
      <c r="E71" s="214" t="s">
        <v>59</v>
      </c>
      <c r="F71" s="263"/>
      <c r="G71" s="241" t="s">
        <v>43</v>
      </c>
      <c r="H71" s="242"/>
      <c r="I71" s="242"/>
      <c r="J71" s="242"/>
      <c r="K71" s="242"/>
      <c r="L71" s="242"/>
      <c r="M71" s="243"/>
      <c r="N71" s="47">
        <f>SUM(N68:N70)-M68-M69-M70</f>
        <v>26.775000000000002</v>
      </c>
      <c r="O71" s="48"/>
      <c r="P71" s="247" t="s">
        <v>46</v>
      </c>
      <c r="Q71" s="248"/>
      <c r="R71" s="248"/>
      <c r="S71" s="248"/>
      <c r="T71" s="248"/>
      <c r="U71" s="248"/>
      <c r="V71" s="248"/>
      <c r="W71" s="248"/>
      <c r="X71" s="249"/>
      <c r="Y71" s="49">
        <f>SUM(Y68:Y70)</f>
        <v>82.45</v>
      </c>
      <c r="Z71" s="50">
        <f>N71</f>
        <v>26.775000000000002</v>
      </c>
    </row>
    <row r="72" spans="1:26" s="25" customFormat="1" ht="15.75" customHeight="1" thickBot="1">
      <c r="A72" s="286">
        <v>5</v>
      </c>
      <c r="B72" s="227" t="s">
        <v>325</v>
      </c>
      <c r="C72" s="215" t="s">
        <v>327</v>
      </c>
      <c r="D72" s="216">
        <v>2010</v>
      </c>
      <c r="E72" s="216" t="s">
        <v>59</v>
      </c>
      <c r="F72" s="227" t="s">
        <v>326</v>
      </c>
      <c r="G72" s="26" t="s">
        <v>4</v>
      </c>
      <c r="H72" s="27">
        <v>9.1999999999999993</v>
      </c>
      <c r="I72" s="28">
        <v>9.1999999999999993</v>
      </c>
      <c r="J72" s="28">
        <v>9.1999999999999993</v>
      </c>
      <c r="K72" s="29">
        <v>9.1</v>
      </c>
      <c r="L72" s="30">
        <v>9</v>
      </c>
      <c r="M72" s="31">
        <v>0</v>
      </c>
      <c r="N72" s="32">
        <v>9.0500000000000007</v>
      </c>
      <c r="O72" s="33">
        <f t="shared" ref="O72:O74" si="62">N72*2-M72</f>
        <v>18.100000000000001</v>
      </c>
      <c r="P72" s="34">
        <v>117</v>
      </c>
      <c r="Q72" s="53">
        <v>0.8</v>
      </c>
      <c r="R72" s="27">
        <v>8.8000000000000007</v>
      </c>
      <c r="S72" s="28">
        <v>8.9</v>
      </c>
      <c r="T72" s="28">
        <v>8.8000000000000007</v>
      </c>
      <c r="U72" s="29">
        <v>8.9</v>
      </c>
      <c r="V72" s="35">
        <v>8.8000000000000007</v>
      </c>
      <c r="W72" s="32">
        <v>8.6999999999999993</v>
      </c>
      <c r="X72" s="33">
        <v>0</v>
      </c>
      <c r="Y72" s="53">
        <f t="shared" ref="Y72:Y74" si="63">SUM(W72,O72,Q72)-X72</f>
        <v>27.6</v>
      </c>
      <c r="Z72" s="233" t="str">
        <f>IF(N75&gt;=25.8,"КМС","б\р")</f>
        <v>КМС</v>
      </c>
    </row>
    <row r="73" spans="1:26" s="25" customFormat="1" ht="15.75" thickBot="1">
      <c r="A73" s="287"/>
      <c r="B73" s="228"/>
      <c r="C73" s="239" t="s">
        <v>328</v>
      </c>
      <c r="D73" s="231">
        <v>2006</v>
      </c>
      <c r="E73" s="231" t="s">
        <v>59</v>
      </c>
      <c r="F73" s="231"/>
      <c r="G73" s="37" t="s">
        <v>17</v>
      </c>
      <c r="H73" s="27">
        <v>8.6999999999999993</v>
      </c>
      <c r="I73" s="28">
        <v>8.6999999999999993</v>
      </c>
      <c r="J73" s="28">
        <v>8.8000000000000007</v>
      </c>
      <c r="K73" s="29">
        <v>8.4</v>
      </c>
      <c r="L73" s="30">
        <v>8.4</v>
      </c>
      <c r="M73" s="31">
        <v>0</v>
      </c>
      <c r="N73" s="32">
        <v>8.5</v>
      </c>
      <c r="O73" s="33">
        <f t="shared" si="62"/>
        <v>17</v>
      </c>
      <c r="P73" s="34">
        <v>77</v>
      </c>
      <c r="Q73" s="53">
        <v>0.7</v>
      </c>
      <c r="R73" s="27">
        <v>8.6999999999999993</v>
      </c>
      <c r="S73" s="28">
        <v>8.6999999999999993</v>
      </c>
      <c r="T73" s="28">
        <v>8.6999999999999993</v>
      </c>
      <c r="U73" s="29">
        <v>8.6999999999999993</v>
      </c>
      <c r="V73" s="35">
        <v>8.6999999999999993</v>
      </c>
      <c r="W73" s="32">
        <f t="shared" ref="W73" si="64">(S73+U73+T73+V73-MAX(S73:V73)-MIN(S73:V73))/2</f>
        <v>8.6999999999999993</v>
      </c>
      <c r="X73" s="33">
        <v>0</v>
      </c>
      <c r="Y73" s="36">
        <f t="shared" si="63"/>
        <v>26.4</v>
      </c>
      <c r="Z73" s="234"/>
    </row>
    <row r="74" spans="1:26" s="25" customFormat="1" ht="22.5" thickBot="1">
      <c r="A74" s="287"/>
      <c r="B74" s="229"/>
      <c r="C74" s="239"/>
      <c r="D74" s="231"/>
      <c r="E74" s="231"/>
      <c r="F74" s="231"/>
      <c r="G74" s="38" t="s">
        <v>45</v>
      </c>
      <c r="H74" s="39">
        <v>8.3000000000000007</v>
      </c>
      <c r="I74" s="40">
        <v>8.3000000000000007</v>
      </c>
      <c r="J74" s="40">
        <v>8.3000000000000007</v>
      </c>
      <c r="K74" s="41">
        <v>8.1999999999999993</v>
      </c>
      <c r="L74" s="42">
        <v>8.3000000000000007</v>
      </c>
      <c r="M74" s="43">
        <v>0</v>
      </c>
      <c r="N74" s="32">
        <f t="shared" ref="N74" si="65">(I74+J74+L74+K74-MAX(I74:L74)-MIN(I74:L74))/2</f>
        <v>8.3000000000000007</v>
      </c>
      <c r="O74" s="33">
        <f t="shared" si="62"/>
        <v>16.600000000000001</v>
      </c>
      <c r="P74" s="44">
        <v>86</v>
      </c>
      <c r="Q74" s="53">
        <f t="shared" ref="Q74" si="66">P74/100</f>
        <v>0.86</v>
      </c>
      <c r="R74" s="39">
        <v>8.6</v>
      </c>
      <c r="S74" s="40">
        <v>8.6999999999999993</v>
      </c>
      <c r="T74" s="40">
        <v>8.6</v>
      </c>
      <c r="U74" s="41">
        <v>8.6999999999999993</v>
      </c>
      <c r="V74" s="45">
        <v>8.6</v>
      </c>
      <c r="W74" s="32">
        <v>8.5500000000000007</v>
      </c>
      <c r="X74" s="46">
        <v>0</v>
      </c>
      <c r="Y74" s="36">
        <f t="shared" si="63"/>
        <v>26.01</v>
      </c>
      <c r="Z74" s="235"/>
    </row>
    <row r="75" spans="1:26" s="25" customFormat="1" ht="19.5" customHeight="1" thickBot="1">
      <c r="A75" s="288"/>
      <c r="B75" s="230"/>
      <c r="C75" s="190" t="s">
        <v>329</v>
      </c>
      <c r="D75" s="214">
        <v>2006</v>
      </c>
      <c r="E75" s="214" t="s">
        <v>59</v>
      </c>
      <c r="F75" s="232"/>
      <c r="G75" s="241" t="s">
        <v>43</v>
      </c>
      <c r="H75" s="242"/>
      <c r="I75" s="242"/>
      <c r="J75" s="242"/>
      <c r="K75" s="242"/>
      <c r="L75" s="242"/>
      <c r="M75" s="243"/>
      <c r="N75" s="47">
        <f t="shared" ref="N75" si="67">SUM(N72:N74)-M72-M73-M74</f>
        <v>25.85</v>
      </c>
      <c r="O75" s="48"/>
      <c r="P75" s="247" t="s">
        <v>46</v>
      </c>
      <c r="Q75" s="248"/>
      <c r="R75" s="248"/>
      <c r="S75" s="248"/>
      <c r="T75" s="248"/>
      <c r="U75" s="248"/>
      <c r="V75" s="248"/>
      <c r="W75" s="248"/>
      <c r="X75" s="249"/>
      <c r="Y75" s="49">
        <f t="shared" ref="Y75" si="68">SUM(Y72:Y74)</f>
        <v>80.010000000000005</v>
      </c>
      <c r="Z75" s="50">
        <f t="shared" ref="Z75" si="69">N75</f>
        <v>25.85</v>
      </c>
    </row>
    <row r="76" spans="1:26" s="25" customFormat="1" ht="19.5" customHeight="1" thickBot="1">
      <c r="A76" s="236">
        <v>7</v>
      </c>
      <c r="B76" s="227" t="s">
        <v>236</v>
      </c>
      <c r="C76" s="215" t="s">
        <v>238</v>
      </c>
      <c r="D76" s="216">
        <v>2010</v>
      </c>
      <c r="E76" s="216" t="s">
        <v>59</v>
      </c>
      <c r="F76" s="227" t="s">
        <v>237</v>
      </c>
      <c r="G76" s="26" t="s">
        <v>4</v>
      </c>
      <c r="H76" s="27">
        <v>8.8000000000000007</v>
      </c>
      <c r="I76" s="28">
        <v>8.8000000000000007</v>
      </c>
      <c r="J76" s="28">
        <v>9</v>
      </c>
      <c r="K76" s="29">
        <v>9</v>
      </c>
      <c r="L76" s="30">
        <v>8.6999999999999993</v>
      </c>
      <c r="M76" s="31">
        <v>0</v>
      </c>
      <c r="N76" s="32">
        <v>8.9499999999999993</v>
      </c>
      <c r="O76" s="33">
        <f t="shared" ref="O76:O78" si="70">N76*2-M76</f>
        <v>17.899999999999999</v>
      </c>
      <c r="P76" s="34">
        <v>87</v>
      </c>
      <c r="Q76" s="53">
        <v>0.8</v>
      </c>
      <c r="R76" s="27">
        <v>8.9</v>
      </c>
      <c r="S76" s="28">
        <v>8.9</v>
      </c>
      <c r="T76" s="28">
        <v>8.6999999999999993</v>
      </c>
      <c r="U76" s="29">
        <v>8.9</v>
      </c>
      <c r="V76" s="35">
        <v>8.6999999999999993</v>
      </c>
      <c r="W76" s="32">
        <v>8.6999999999999993</v>
      </c>
      <c r="X76" s="33">
        <v>0</v>
      </c>
      <c r="Y76" s="53">
        <f t="shared" ref="Y76:Y78" si="71">SUM(W76,O76,Q76)-X76</f>
        <v>27.4</v>
      </c>
      <c r="Z76" s="233" t="str">
        <f>IF(N79&gt;=25.8,"КМС","б\р")</f>
        <v>б\р</v>
      </c>
    </row>
    <row r="77" spans="1:26" s="25" customFormat="1" ht="19.5" customHeight="1" thickBot="1">
      <c r="A77" s="237"/>
      <c r="B77" s="228"/>
      <c r="C77" s="239" t="s">
        <v>239</v>
      </c>
      <c r="D77" s="231">
        <v>2005</v>
      </c>
      <c r="E77" s="231" t="s">
        <v>59</v>
      </c>
      <c r="F77" s="231"/>
      <c r="G77" s="37" t="s">
        <v>17</v>
      </c>
      <c r="H77" s="27">
        <v>8.3000000000000007</v>
      </c>
      <c r="I77" s="28">
        <v>8.3000000000000007</v>
      </c>
      <c r="J77" s="28">
        <v>8.6</v>
      </c>
      <c r="K77" s="29">
        <v>8.5</v>
      </c>
      <c r="L77" s="30">
        <v>8.1</v>
      </c>
      <c r="M77" s="31">
        <v>0</v>
      </c>
      <c r="N77" s="32">
        <v>8.35</v>
      </c>
      <c r="O77" s="33">
        <f t="shared" si="70"/>
        <v>16.7</v>
      </c>
      <c r="P77" s="34">
        <v>70</v>
      </c>
      <c r="Q77" s="53">
        <f t="shared" ref="Q77:Q78" si="72">P77/100</f>
        <v>0.7</v>
      </c>
      <c r="R77" s="27">
        <v>8.4</v>
      </c>
      <c r="S77" s="28">
        <v>8.3000000000000007</v>
      </c>
      <c r="T77" s="28">
        <v>8.4</v>
      </c>
      <c r="U77" s="29">
        <v>8.3000000000000007</v>
      </c>
      <c r="V77" s="35">
        <v>8.4</v>
      </c>
      <c r="W77" s="32">
        <v>8.375</v>
      </c>
      <c r="X77" s="33">
        <v>0</v>
      </c>
      <c r="Y77" s="36">
        <f t="shared" si="71"/>
        <v>25.774999999999999</v>
      </c>
      <c r="Z77" s="234"/>
    </row>
    <row r="78" spans="1:26" s="25" customFormat="1" ht="19.5" customHeight="1" thickBot="1">
      <c r="A78" s="237"/>
      <c r="B78" s="229"/>
      <c r="C78" s="239"/>
      <c r="D78" s="231"/>
      <c r="E78" s="231"/>
      <c r="F78" s="231"/>
      <c r="G78" s="38" t="s">
        <v>45</v>
      </c>
      <c r="H78" s="39">
        <v>7.5</v>
      </c>
      <c r="I78" s="40">
        <v>7.5</v>
      </c>
      <c r="J78" s="40">
        <v>7.5</v>
      </c>
      <c r="K78" s="41">
        <v>7.5</v>
      </c>
      <c r="L78" s="42">
        <v>7.9</v>
      </c>
      <c r="M78" s="43">
        <v>0</v>
      </c>
      <c r="N78" s="32">
        <v>7.65</v>
      </c>
      <c r="O78" s="33">
        <f t="shared" si="70"/>
        <v>15.3</v>
      </c>
      <c r="P78" s="44">
        <v>100</v>
      </c>
      <c r="Q78" s="53">
        <f t="shared" si="72"/>
        <v>1</v>
      </c>
      <c r="R78" s="39">
        <v>8.1999999999999993</v>
      </c>
      <c r="S78" s="40">
        <v>8.5</v>
      </c>
      <c r="T78" s="40">
        <v>8.1999999999999993</v>
      </c>
      <c r="U78" s="41">
        <v>8.5</v>
      </c>
      <c r="V78" s="45">
        <v>8.1999999999999993</v>
      </c>
      <c r="W78" s="32">
        <v>8.4250000000000007</v>
      </c>
      <c r="X78" s="46">
        <v>0</v>
      </c>
      <c r="Y78" s="36">
        <f t="shared" si="71"/>
        <v>24.725000000000001</v>
      </c>
      <c r="Z78" s="235"/>
    </row>
    <row r="79" spans="1:26" s="25" customFormat="1" ht="19.5" customHeight="1" thickBot="1">
      <c r="A79" s="238"/>
      <c r="B79" s="230"/>
      <c r="C79" s="190" t="s">
        <v>240</v>
      </c>
      <c r="D79" s="214">
        <v>2005</v>
      </c>
      <c r="E79" s="214" t="s">
        <v>59</v>
      </c>
      <c r="F79" s="232"/>
      <c r="G79" s="241" t="s">
        <v>43</v>
      </c>
      <c r="H79" s="242"/>
      <c r="I79" s="242"/>
      <c r="J79" s="242"/>
      <c r="K79" s="242"/>
      <c r="L79" s="242"/>
      <c r="M79" s="243"/>
      <c r="N79" s="47">
        <f t="shared" ref="N79" si="73">SUM(N76:N78)-M76-M77-M78</f>
        <v>24.949999999999996</v>
      </c>
      <c r="O79" s="48"/>
      <c r="P79" s="247" t="s">
        <v>46</v>
      </c>
      <c r="Q79" s="248"/>
      <c r="R79" s="248"/>
      <c r="S79" s="248"/>
      <c r="T79" s="248"/>
      <c r="U79" s="248"/>
      <c r="V79" s="248"/>
      <c r="W79" s="248"/>
      <c r="X79" s="249"/>
      <c r="Y79" s="49">
        <f t="shared" ref="Y79" si="74">SUM(Y76:Y78)</f>
        <v>77.900000000000006</v>
      </c>
      <c r="Z79" s="50">
        <f t="shared" ref="Z79" si="75">N79</f>
        <v>24.949999999999996</v>
      </c>
    </row>
    <row r="80" spans="1:26" s="25" customFormat="1" ht="19.5" customHeight="1" thickBot="1">
      <c r="A80" s="286">
        <v>6</v>
      </c>
      <c r="B80" s="227" t="s">
        <v>376</v>
      </c>
      <c r="C80" s="215" t="s">
        <v>372</v>
      </c>
      <c r="D80" s="216">
        <v>2011</v>
      </c>
      <c r="E80" s="216" t="s">
        <v>59</v>
      </c>
      <c r="F80" s="227" t="s">
        <v>375</v>
      </c>
      <c r="G80" s="26" t="s">
        <v>4</v>
      </c>
      <c r="H80" s="27">
        <v>8.5</v>
      </c>
      <c r="I80" s="28">
        <v>8.5</v>
      </c>
      <c r="J80" s="28">
        <v>8.4</v>
      </c>
      <c r="K80" s="29">
        <v>8.6999999999999993</v>
      </c>
      <c r="L80" s="30">
        <v>8.6999999999999993</v>
      </c>
      <c r="M80" s="31">
        <v>0.6</v>
      </c>
      <c r="N80" s="32">
        <v>8.4749999999999996</v>
      </c>
      <c r="O80" s="33">
        <f t="shared" ref="O80:O82" si="76">N80*2-M80</f>
        <v>16.349999999999998</v>
      </c>
      <c r="P80" s="34">
        <v>89</v>
      </c>
      <c r="Q80" s="53">
        <v>0.8</v>
      </c>
      <c r="R80" s="27">
        <v>8.6999999999999993</v>
      </c>
      <c r="S80" s="28">
        <v>8.6999999999999993</v>
      </c>
      <c r="T80" s="28">
        <v>8.8000000000000007</v>
      </c>
      <c r="U80" s="29">
        <v>8.6999999999999993</v>
      </c>
      <c r="V80" s="35">
        <v>8.8000000000000007</v>
      </c>
      <c r="W80" s="32">
        <v>8.5749999999999993</v>
      </c>
      <c r="X80" s="33">
        <v>0</v>
      </c>
      <c r="Y80" s="53">
        <f t="shared" ref="Y80:Y82" si="77">SUM(W80,O80,Q80)-X80</f>
        <v>25.724999999999998</v>
      </c>
      <c r="Z80" s="233" t="str">
        <f>IF(N83&gt;=25.8,"КМС","б\р")</f>
        <v>б\р</v>
      </c>
    </row>
    <row r="81" spans="1:26" s="25" customFormat="1" ht="19.5" customHeight="1" thickBot="1">
      <c r="A81" s="287"/>
      <c r="B81" s="228"/>
      <c r="C81" s="239" t="s">
        <v>373</v>
      </c>
      <c r="D81" s="231">
        <v>2007</v>
      </c>
      <c r="E81" s="231" t="s">
        <v>59</v>
      </c>
      <c r="F81" s="231"/>
      <c r="G81" s="37" t="s">
        <v>17</v>
      </c>
      <c r="H81" s="27">
        <v>8.3000000000000007</v>
      </c>
      <c r="I81" s="28">
        <v>8.3000000000000007</v>
      </c>
      <c r="J81" s="28">
        <v>8.3000000000000007</v>
      </c>
      <c r="K81" s="29">
        <v>8.6999999999999993</v>
      </c>
      <c r="L81" s="30">
        <v>8.5</v>
      </c>
      <c r="M81" s="31">
        <v>0</v>
      </c>
      <c r="N81" s="32">
        <v>8.25</v>
      </c>
      <c r="O81" s="33">
        <f t="shared" si="76"/>
        <v>16.5</v>
      </c>
      <c r="P81" s="34">
        <v>60</v>
      </c>
      <c r="Q81" s="53">
        <f t="shared" ref="Q81:Q82" si="78">P81/100</f>
        <v>0.6</v>
      </c>
      <c r="R81" s="27">
        <v>8.5</v>
      </c>
      <c r="S81" s="28">
        <v>8.5</v>
      </c>
      <c r="T81" s="28">
        <v>8.5</v>
      </c>
      <c r="U81" s="29">
        <v>8.5</v>
      </c>
      <c r="V81" s="35">
        <v>8.5</v>
      </c>
      <c r="W81" s="32">
        <v>8.4</v>
      </c>
      <c r="X81" s="33">
        <v>0</v>
      </c>
      <c r="Y81" s="36">
        <f t="shared" si="77"/>
        <v>25.5</v>
      </c>
      <c r="Z81" s="234"/>
    </row>
    <row r="82" spans="1:26" s="25" customFormat="1" ht="19.5" customHeight="1" thickBot="1">
      <c r="A82" s="287"/>
      <c r="B82" s="229"/>
      <c r="C82" s="239"/>
      <c r="D82" s="231"/>
      <c r="E82" s="231"/>
      <c r="F82" s="231"/>
      <c r="G82" s="38" t="s">
        <v>45</v>
      </c>
      <c r="H82" s="39">
        <v>8</v>
      </c>
      <c r="I82" s="40">
        <v>8</v>
      </c>
      <c r="J82" s="40">
        <v>8.6</v>
      </c>
      <c r="K82" s="41">
        <v>8.9</v>
      </c>
      <c r="L82" s="42">
        <v>8.6999999999999993</v>
      </c>
      <c r="M82" s="43">
        <v>0</v>
      </c>
      <c r="N82" s="32">
        <v>8.5</v>
      </c>
      <c r="O82" s="33">
        <f t="shared" si="76"/>
        <v>17</v>
      </c>
      <c r="P82" s="44">
        <v>100</v>
      </c>
      <c r="Q82" s="53">
        <f t="shared" si="78"/>
        <v>1</v>
      </c>
      <c r="R82" s="39">
        <v>8.6</v>
      </c>
      <c r="S82" s="40">
        <v>8.6999999999999993</v>
      </c>
      <c r="T82" s="40">
        <v>8.6</v>
      </c>
      <c r="U82" s="41">
        <v>8.6999999999999993</v>
      </c>
      <c r="V82" s="45">
        <v>8.6</v>
      </c>
      <c r="W82" s="32">
        <v>8.5500000000000007</v>
      </c>
      <c r="X82" s="46">
        <v>0</v>
      </c>
      <c r="Y82" s="36">
        <f t="shared" si="77"/>
        <v>26.55</v>
      </c>
      <c r="Z82" s="235"/>
    </row>
    <row r="83" spans="1:26" s="25" customFormat="1" ht="19.5" customHeight="1" thickBot="1">
      <c r="A83" s="288"/>
      <c r="B83" s="230"/>
      <c r="C83" s="190" t="s">
        <v>374</v>
      </c>
      <c r="D83" s="214">
        <v>2007</v>
      </c>
      <c r="E83" s="214" t="s">
        <v>59</v>
      </c>
      <c r="F83" s="232"/>
      <c r="G83" s="241" t="s">
        <v>43</v>
      </c>
      <c r="H83" s="242"/>
      <c r="I83" s="242"/>
      <c r="J83" s="242"/>
      <c r="K83" s="242"/>
      <c r="L83" s="242"/>
      <c r="M83" s="243"/>
      <c r="N83" s="47">
        <f t="shared" ref="N83" si="79">SUM(N80:N82)-M80-M81-M82</f>
        <v>24.625</v>
      </c>
      <c r="O83" s="48"/>
      <c r="P83" s="247" t="s">
        <v>46</v>
      </c>
      <c r="Q83" s="248"/>
      <c r="R83" s="248"/>
      <c r="S83" s="248"/>
      <c r="T83" s="248"/>
      <c r="U83" s="248"/>
      <c r="V83" s="248"/>
      <c r="W83" s="248"/>
      <c r="X83" s="249"/>
      <c r="Y83" s="49">
        <f t="shared" ref="Y83" si="80">SUM(Y80:Y82)</f>
        <v>77.774999999999991</v>
      </c>
      <c r="Z83" s="50">
        <f t="shared" ref="Z83" si="81">N83</f>
        <v>24.625</v>
      </c>
    </row>
    <row r="84" spans="1:26" ht="15.75">
      <c r="A84" s="79"/>
      <c r="B84" s="62"/>
      <c r="C84" s="280" t="s">
        <v>48</v>
      </c>
      <c r="D84" s="280"/>
      <c r="E84" s="280"/>
      <c r="F84" s="280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  <c r="S84" s="63"/>
      <c r="T84" s="65" t="s">
        <v>70</v>
      </c>
      <c r="U84" s="65"/>
      <c r="V84" s="66"/>
      <c r="W84" s="67"/>
      <c r="X84" s="68"/>
      <c r="Y84" s="25"/>
      <c r="Z84" s="25"/>
    </row>
    <row r="85" spans="1:26" ht="15.75">
      <c r="A85" s="79"/>
      <c r="B85" s="62"/>
      <c r="C85" s="96" t="s">
        <v>26</v>
      </c>
      <c r="D85" s="63"/>
      <c r="E85" s="63"/>
      <c r="F85" s="64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63"/>
      <c r="T85" s="65" t="s">
        <v>71</v>
      </c>
      <c r="U85" s="65"/>
      <c r="V85" s="66"/>
      <c r="W85" s="70"/>
      <c r="X85" s="70"/>
      <c r="Y85" s="25"/>
      <c r="Z85" s="25"/>
    </row>
    <row r="86" spans="1:26" ht="15.75">
      <c r="A86" s="79"/>
      <c r="B86" s="62"/>
      <c r="C86" s="279" t="s">
        <v>13</v>
      </c>
      <c r="D86" s="279"/>
      <c r="E86" s="279"/>
      <c r="F86" s="279"/>
      <c r="G86" s="279"/>
      <c r="H86" s="279"/>
      <c r="I86" s="63"/>
      <c r="J86" s="63"/>
      <c r="K86" s="63"/>
      <c r="L86" s="64"/>
      <c r="M86" s="63"/>
      <c r="N86" s="63"/>
      <c r="O86" s="63"/>
      <c r="P86" s="63"/>
      <c r="Q86" s="63"/>
      <c r="R86" s="63"/>
      <c r="S86" s="63"/>
      <c r="T86" s="65" t="s">
        <v>72</v>
      </c>
      <c r="U86" s="65"/>
      <c r="V86" s="66"/>
      <c r="W86" s="70"/>
      <c r="X86" s="70"/>
      <c r="Y86" s="25"/>
      <c r="Z86" s="25"/>
    </row>
    <row r="87" spans="1:26" ht="15.75">
      <c r="A87" s="79"/>
      <c r="B87" s="62"/>
      <c r="C87" s="96" t="s">
        <v>26</v>
      </c>
      <c r="D87" s="96"/>
      <c r="E87" s="96"/>
      <c r="F87" s="63"/>
      <c r="G87" s="63"/>
      <c r="H87" s="63"/>
      <c r="I87" s="71"/>
      <c r="J87" s="63"/>
      <c r="K87" s="63"/>
      <c r="L87" s="64"/>
      <c r="M87" s="63"/>
      <c r="N87" s="63"/>
      <c r="O87" s="63"/>
      <c r="P87" s="63"/>
      <c r="Q87" s="63"/>
      <c r="R87" s="63"/>
      <c r="S87" s="63"/>
      <c r="T87" s="65" t="s">
        <v>73</v>
      </c>
      <c r="U87" s="65"/>
      <c r="V87" s="66"/>
      <c r="W87" s="25"/>
      <c r="X87" s="25"/>
      <c r="Y87" s="25"/>
      <c r="Z87" s="25"/>
    </row>
    <row r="88" spans="1:26" ht="15.75">
      <c r="A88" s="79"/>
      <c r="B88" s="62"/>
      <c r="C88" s="279"/>
      <c r="D88" s="279"/>
      <c r="E88" s="279"/>
      <c r="F88" s="279"/>
      <c r="G88" s="279"/>
      <c r="H88" s="279"/>
      <c r="I88" s="72"/>
      <c r="J88" s="73"/>
      <c r="K88" s="73"/>
      <c r="L88" s="73"/>
      <c r="M88" s="73"/>
      <c r="N88" s="73"/>
      <c r="O88" s="73"/>
      <c r="P88" s="73"/>
      <c r="Q88" s="64"/>
      <c r="R88" s="63"/>
      <c r="S88" s="63"/>
      <c r="T88" s="65"/>
      <c r="U88" s="65"/>
      <c r="V88" s="66"/>
      <c r="W88" s="25"/>
      <c r="X88" s="25"/>
      <c r="Y88" s="25"/>
      <c r="Z88" s="25"/>
    </row>
    <row r="89" spans="1:26">
      <c r="A89" s="79"/>
      <c r="B89" s="62"/>
      <c r="C89" s="96"/>
      <c r="D89" s="96"/>
      <c r="E89" s="96"/>
      <c r="F89" s="63"/>
      <c r="G89" s="63"/>
      <c r="H89" s="63"/>
      <c r="I89" s="72"/>
      <c r="J89" s="73"/>
      <c r="K89" s="73"/>
      <c r="L89" s="73"/>
      <c r="M89" s="73"/>
      <c r="N89" s="73"/>
      <c r="O89" s="73"/>
      <c r="P89" s="73"/>
      <c r="Q89" s="64"/>
      <c r="R89" s="63"/>
      <c r="S89" s="63"/>
      <c r="T89" s="65"/>
      <c r="U89" s="65"/>
      <c r="V89" s="74"/>
      <c r="W89" s="25"/>
      <c r="X89" s="25"/>
      <c r="Y89" s="25"/>
      <c r="Z89" s="25"/>
    </row>
    <row r="90" spans="1:26" ht="20.25">
      <c r="A90" s="277" t="s">
        <v>115</v>
      </c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</row>
    <row r="91" spans="1:26" ht="20.25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</row>
    <row r="92" spans="1:26" ht="15.75">
      <c r="A92" s="58"/>
      <c r="B92" s="15"/>
      <c r="C92" s="278" t="s">
        <v>117</v>
      </c>
      <c r="D92" s="278"/>
      <c r="E92" s="278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75" t="s">
        <v>75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6.5" thickBot="1">
      <c r="A93" s="58"/>
      <c r="B93" s="15"/>
      <c r="C93" s="158"/>
      <c r="D93" s="158"/>
      <c r="E93" s="158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75" t="s">
        <v>116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9.5" thickBot="1">
      <c r="A94" s="267" t="s">
        <v>61</v>
      </c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171"/>
    </row>
    <row r="95" spans="1:26" ht="21.75" thickBot="1">
      <c r="A95" s="298" t="s">
        <v>0</v>
      </c>
      <c r="B95" s="113" t="s">
        <v>2</v>
      </c>
      <c r="C95" s="292" t="s">
        <v>1</v>
      </c>
      <c r="D95" s="296" t="s">
        <v>28</v>
      </c>
      <c r="E95" s="300" t="s">
        <v>27</v>
      </c>
      <c r="F95" s="292" t="s">
        <v>16</v>
      </c>
      <c r="G95" s="301" t="s">
        <v>3</v>
      </c>
      <c r="H95" s="293" t="s">
        <v>54</v>
      </c>
      <c r="I95" s="294"/>
      <c r="J95" s="294"/>
      <c r="K95" s="294"/>
      <c r="L95" s="295"/>
      <c r="M95" s="160" t="s">
        <v>32</v>
      </c>
      <c r="N95" s="291" t="s">
        <v>33</v>
      </c>
      <c r="O95" s="160" t="s">
        <v>34</v>
      </c>
      <c r="P95" s="290" t="s">
        <v>25</v>
      </c>
      <c r="Q95" s="165" t="s">
        <v>31</v>
      </c>
      <c r="R95" s="161" t="s">
        <v>44</v>
      </c>
      <c r="S95" s="162" t="s">
        <v>44</v>
      </c>
      <c r="T95" s="162"/>
      <c r="U95" s="162"/>
      <c r="V95" s="163"/>
      <c r="W95" s="291" t="s">
        <v>30</v>
      </c>
      <c r="X95" s="291" t="s">
        <v>29</v>
      </c>
      <c r="Y95" s="291" t="s">
        <v>35</v>
      </c>
      <c r="Z95" s="291" t="s">
        <v>49</v>
      </c>
    </row>
    <row r="96" spans="1:26" ht="15.75" thickBot="1">
      <c r="A96" s="299"/>
      <c r="B96" s="6" t="s">
        <v>15</v>
      </c>
      <c r="C96" s="252"/>
      <c r="D96" s="297"/>
      <c r="E96" s="256"/>
      <c r="F96" s="252"/>
      <c r="G96" s="302"/>
      <c r="H96" s="10" t="s">
        <v>9</v>
      </c>
      <c r="I96" s="11" t="s">
        <v>18</v>
      </c>
      <c r="J96" s="11" t="s">
        <v>19</v>
      </c>
      <c r="K96" s="11" t="s">
        <v>20</v>
      </c>
      <c r="L96" s="11" t="s">
        <v>21</v>
      </c>
      <c r="M96" s="94" t="s">
        <v>11</v>
      </c>
      <c r="N96" s="259"/>
      <c r="O96" s="94" t="s">
        <v>23</v>
      </c>
      <c r="P96" s="254"/>
      <c r="Q96" s="95" t="s">
        <v>24</v>
      </c>
      <c r="R96" s="10" t="s">
        <v>9</v>
      </c>
      <c r="S96" s="11" t="s">
        <v>5</v>
      </c>
      <c r="T96" s="11" t="s">
        <v>6</v>
      </c>
      <c r="U96" s="11" t="s">
        <v>7</v>
      </c>
      <c r="V96" s="11" t="s">
        <v>8</v>
      </c>
      <c r="W96" s="259"/>
      <c r="X96" s="259"/>
      <c r="Y96" s="259"/>
      <c r="Z96" s="259" t="s">
        <v>14</v>
      </c>
    </row>
    <row r="97" spans="1:26" s="25" customFormat="1" ht="15.75" thickBot="1">
      <c r="A97" s="286">
        <v>1</v>
      </c>
      <c r="B97" s="227" t="s">
        <v>325</v>
      </c>
      <c r="C97" s="200" t="s">
        <v>330</v>
      </c>
      <c r="D97" s="203">
        <v>2012</v>
      </c>
      <c r="E97" s="203" t="s">
        <v>59</v>
      </c>
      <c r="F97" s="227" t="s">
        <v>326</v>
      </c>
      <c r="G97" s="26" t="s">
        <v>4</v>
      </c>
      <c r="H97" s="27">
        <v>9.3000000000000007</v>
      </c>
      <c r="I97" s="28">
        <v>9.3000000000000007</v>
      </c>
      <c r="J97" s="28">
        <v>9.4</v>
      </c>
      <c r="K97" s="29">
        <v>9.3000000000000007</v>
      </c>
      <c r="L97" s="30">
        <v>9.3000000000000007</v>
      </c>
      <c r="M97" s="31">
        <v>0</v>
      </c>
      <c r="N97" s="32">
        <v>9.3249999999999993</v>
      </c>
      <c r="O97" s="33">
        <f t="shared" ref="O97:O99" si="82">N97*2-M97</f>
        <v>18.649999999999999</v>
      </c>
      <c r="P97" s="34">
        <v>0.5</v>
      </c>
      <c r="Q97" s="53">
        <v>0.5</v>
      </c>
      <c r="R97" s="27">
        <v>8.9</v>
      </c>
      <c r="S97" s="28">
        <v>8.9</v>
      </c>
      <c r="T97" s="28">
        <v>8.8000000000000007</v>
      </c>
      <c r="U97" s="29">
        <v>8.9</v>
      </c>
      <c r="V97" s="35">
        <v>8.8000000000000007</v>
      </c>
      <c r="W97" s="32">
        <v>8.9</v>
      </c>
      <c r="X97" s="33">
        <v>0</v>
      </c>
      <c r="Y97" s="53">
        <f t="shared" ref="Y97:Y99" si="83">SUM(W97,O97,Q97)-X97</f>
        <v>28.049999999999997</v>
      </c>
      <c r="Z97" s="233" t="str">
        <f t="shared" ref="Z97" si="84">IF(N100&gt;=26.4,"МС","б\р")</f>
        <v>б\р</v>
      </c>
    </row>
    <row r="98" spans="1:26" s="25" customFormat="1" ht="15.75" thickBot="1">
      <c r="A98" s="287"/>
      <c r="B98" s="228"/>
      <c r="C98" s="239" t="s">
        <v>331</v>
      </c>
      <c r="D98" s="231">
        <v>2007</v>
      </c>
      <c r="E98" s="231" t="s">
        <v>59</v>
      </c>
      <c r="F98" s="231"/>
      <c r="G98" s="37" t="s">
        <v>17</v>
      </c>
      <c r="H98" s="27">
        <v>9.1</v>
      </c>
      <c r="I98" s="28">
        <v>9.1</v>
      </c>
      <c r="J98" s="28">
        <v>9.1</v>
      </c>
      <c r="K98" s="29">
        <v>9</v>
      </c>
      <c r="L98" s="30">
        <v>9.1</v>
      </c>
      <c r="M98" s="31">
        <v>0</v>
      </c>
      <c r="N98" s="32">
        <v>9.0749999999999993</v>
      </c>
      <c r="O98" s="33">
        <f t="shared" si="82"/>
        <v>18.149999999999999</v>
      </c>
      <c r="P98" s="34">
        <v>0.5</v>
      </c>
      <c r="Q98" s="53">
        <v>0.5</v>
      </c>
      <c r="R98" s="27">
        <v>8.8000000000000007</v>
      </c>
      <c r="S98" s="28">
        <v>9</v>
      </c>
      <c r="T98" s="28">
        <v>8.8000000000000007</v>
      </c>
      <c r="U98" s="29">
        <v>9</v>
      </c>
      <c r="V98" s="35">
        <v>8.8000000000000007</v>
      </c>
      <c r="W98" s="32">
        <v>8.9250000000000007</v>
      </c>
      <c r="X98" s="33">
        <v>0</v>
      </c>
      <c r="Y98" s="36">
        <f t="shared" si="83"/>
        <v>27.574999999999999</v>
      </c>
      <c r="Z98" s="234"/>
    </row>
    <row r="99" spans="1:26" s="25" customFormat="1" ht="22.5" thickBot="1">
      <c r="A99" s="287"/>
      <c r="B99" s="229"/>
      <c r="C99" s="239"/>
      <c r="D99" s="231"/>
      <c r="E99" s="231"/>
      <c r="F99" s="231"/>
      <c r="G99" s="38" t="s">
        <v>45</v>
      </c>
      <c r="H99" s="39"/>
      <c r="I99" s="40"/>
      <c r="J99" s="40"/>
      <c r="K99" s="41"/>
      <c r="L99" s="42"/>
      <c r="M99" s="43">
        <v>0</v>
      </c>
      <c r="N99" s="32">
        <f t="shared" ref="N99" si="85">(I99+J99+L99+K99-MAX(I99:L99)-MIN(I99:L99))/2</f>
        <v>0</v>
      </c>
      <c r="O99" s="33">
        <f t="shared" si="82"/>
        <v>0</v>
      </c>
      <c r="P99" s="44"/>
      <c r="Q99" s="53">
        <f t="shared" ref="Q99" si="86">P99/100</f>
        <v>0</v>
      </c>
      <c r="R99" s="39"/>
      <c r="S99" s="40"/>
      <c r="T99" s="40"/>
      <c r="U99" s="41"/>
      <c r="V99" s="45"/>
      <c r="W99" s="32">
        <f t="shared" ref="W99" si="87">(S99+U99+T99+V99-MAX(S99:V99)-MIN(S99:V99))/2</f>
        <v>0</v>
      </c>
      <c r="X99" s="46">
        <v>0</v>
      </c>
      <c r="Y99" s="36">
        <f t="shared" si="83"/>
        <v>0</v>
      </c>
      <c r="Z99" s="235"/>
    </row>
    <row r="100" spans="1:26" s="25" customFormat="1" ht="15.75" thickBot="1">
      <c r="A100" s="288"/>
      <c r="B100" s="230"/>
      <c r="C100" s="190" t="s">
        <v>332</v>
      </c>
      <c r="D100" s="204">
        <v>2007</v>
      </c>
      <c r="E100" s="204" t="s">
        <v>59</v>
      </c>
      <c r="F100" s="232"/>
      <c r="G100" s="241" t="s">
        <v>43</v>
      </c>
      <c r="H100" s="242"/>
      <c r="I100" s="242"/>
      <c r="J100" s="242"/>
      <c r="K100" s="242"/>
      <c r="L100" s="242"/>
      <c r="M100" s="243"/>
      <c r="N100" s="47">
        <f t="shared" ref="N100" si="88">SUM(N97:N99)-M97-M98-M99</f>
        <v>18.399999999999999</v>
      </c>
      <c r="O100" s="48"/>
      <c r="P100" s="247" t="s">
        <v>46</v>
      </c>
      <c r="Q100" s="248"/>
      <c r="R100" s="248"/>
      <c r="S100" s="248"/>
      <c r="T100" s="248"/>
      <c r="U100" s="248"/>
      <c r="V100" s="248"/>
      <c r="W100" s="248"/>
      <c r="X100" s="249"/>
      <c r="Y100" s="49">
        <f t="shared" ref="Y100" si="89">SUM(Y97:Y99)</f>
        <v>55.625</v>
      </c>
      <c r="Z100" s="50">
        <f t="shared" ref="Z100" si="90">N100</f>
        <v>18.399999999999999</v>
      </c>
    </row>
    <row r="101" spans="1:26" s="25" customFormat="1" ht="15.75" thickBot="1">
      <c r="A101" s="236">
        <v>2</v>
      </c>
      <c r="B101" s="227" t="s">
        <v>170</v>
      </c>
      <c r="C101" s="200" t="s">
        <v>184</v>
      </c>
      <c r="D101" s="203">
        <v>2011</v>
      </c>
      <c r="E101" s="203" t="s">
        <v>59</v>
      </c>
      <c r="F101" s="227" t="s">
        <v>171</v>
      </c>
      <c r="G101" s="26" t="s">
        <v>4</v>
      </c>
      <c r="H101" s="27">
        <v>9.3000000000000007</v>
      </c>
      <c r="I101" s="28">
        <v>9.3000000000000007</v>
      </c>
      <c r="J101" s="28">
        <v>9.4</v>
      </c>
      <c r="K101" s="29">
        <v>9.3000000000000007</v>
      </c>
      <c r="L101" s="30">
        <v>9.3000000000000007</v>
      </c>
      <c r="M101" s="31">
        <v>0</v>
      </c>
      <c r="N101" s="32">
        <v>9.3249999999999993</v>
      </c>
      <c r="O101" s="33">
        <f>N101*2-M101</f>
        <v>18.649999999999999</v>
      </c>
      <c r="P101" s="34">
        <v>0.5</v>
      </c>
      <c r="Q101" s="53">
        <v>0.5</v>
      </c>
      <c r="R101" s="27">
        <v>8.5</v>
      </c>
      <c r="S101" s="28">
        <v>8.5</v>
      </c>
      <c r="T101" s="28">
        <v>8.6999999999999993</v>
      </c>
      <c r="U101" s="29">
        <v>8.5</v>
      </c>
      <c r="V101" s="35">
        <v>8.6999999999999993</v>
      </c>
      <c r="W101" s="32">
        <v>8.6999999999999993</v>
      </c>
      <c r="X101" s="33">
        <v>0</v>
      </c>
      <c r="Y101" s="53">
        <f>SUM(W101,O101,Q101)-X101</f>
        <v>27.849999999999998</v>
      </c>
      <c r="Z101" s="233" t="str">
        <f>IF(N104&gt;=26.4,"МС","б\р")</f>
        <v>б\р</v>
      </c>
    </row>
    <row r="102" spans="1:26" s="25" customFormat="1" ht="15.75" thickBot="1">
      <c r="A102" s="237"/>
      <c r="B102" s="228"/>
      <c r="C102" s="239" t="s">
        <v>185</v>
      </c>
      <c r="D102" s="231">
        <v>2008</v>
      </c>
      <c r="E102" s="231" t="s">
        <v>59</v>
      </c>
      <c r="F102" s="231"/>
      <c r="G102" s="37" t="s">
        <v>17</v>
      </c>
      <c r="H102" s="27">
        <v>9</v>
      </c>
      <c r="I102" s="28">
        <v>9</v>
      </c>
      <c r="J102" s="28">
        <v>9</v>
      </c>
      <c r="K102" s="29">
        <v>9.3000000000000007</v>
      </c>
      <c r="L102" s="30">
        <v>9.1</v>
      </c>
      <c r="M102" s="31">
        <v>0</v>
      </c>
      <c r="N102" s="32">
        <f>(I102+J102+L102+K102-MAX(I102:L102)-MIN(I102:L102))/2</f>
        <v>9.0500000000000025</v>
      </c>
      <c r="O102" s="33">
        <f>N102*2-M102</f>
        <v>18.100000000000005</v>
      </c>
      <c r="P102" s="34">
        <v>0.5</v>
      </c>
      <c r="Q102" s="53">
        <v>0.5</v>
      </c>
      <c r="R102" s="27">
        <v>8.6999999999999993</v>
      </c>
      <c r="S102" s="28">
        <v>8.9</v>
      </c>
      <c r="T102" s="28">
        <v>8.6999999999999993</v>
      </c>
      <c r="U102" s="29">
        <v>8.9</v>
      </c>
      <c r="V102" s="35">
        <v>8.6999999999999993</v>
      </c>
      <c r="W102" s="32">
        <v>8.7750000000000004</v>
      </c>
      <c r="X102" s="33">
        <v>0</v>
      </c>
      <c r="Y102" s="36">
        <f>SUM(W102,O102,Q102)-X102</f>
        <v>27.375000000000007</v>
      </c>
      <c r="Z102" s="234"/>
    </row>
    <row r="103" spans="1:26" s="25" customFormat="1" ht="22.5" thickBot="1">
      <c r="A103" s="237"/>
      <c r="B103" s="228"/>
      <c r="C103" s="239"/>
      <c r="D103" s="231"/>
      <c r="E103" s="231"/>
      <c r="F103" s="231"/>
      <c r="G103" s="38" t="s">
        <v>45</v>
      </c>
      <c r="H103" s="39"/>
      <c r="I103" s="40"/>
      <c r="J103" s="40"/>
      <c r="K103" s="41"/>
      <c r="L103" s="42"/>
      <c r="M103" s="43">
        <v>0</v>
      </c>
      <c r="N103" s="32">
        <f>(I103+J103+L103+K103-MAX(I103:L103)-MIN(I103:L103))/2</f>
        <v>0</v>
      </c>
      <c r="O103" s="33">
        <f>N103*2-M103</f>
        <v>0</v>
      </c>
      <c r="P103" s="44"/>
      <c r="Q103" s="53">
        <f>P103/100</f>
        <v>0</v>
      </c>
      <c r="R103" s="39"/>
      <c r="S103" s="40"/>
      <c r="T103" s="40"/>
      <c r="U103" s="41"/>
      <c r="V103" s="45"/>
      <c r="W103" s="32">
        <f>(S103+U103+T103+V103-MAX(S103:V103)-MIN(S103:V103))/2</f>
        <v>0</v>
      </c>
      <c r="X103" s="46">
        <v>0</v>
      </c>
      <c r="Y103" s="36">
        <f>SUM(W103,O103,Q103)-X103</f>
        <v>0</v>
      </c>
      <c r="Z103" s="235"/>
    </row>
    <row r="104" spans="1:26" s="25" customFormat="1" ht="15.75" thickBot="1">
      <c r="A104" s="238"/>
      <c r="B104" s="263"/>
      <c r="C104" s="190" t="s">
        <v>186</v>
      </c>
      <c r="D104" s="204">
        <v>2008</v>
      </c>
      <c r="E104" s="204" t="s">
        <v>59</v>
      </c>
      <c r="F104" s="232"/>
      <c r="G104" s="241" t="s">
        <v>43</v>
      </c>
      <c r="H104" s="242"/>
      <c r="I104" s="242"/>
      <c r="J104" s="242"/>
      <c r="K104" s="242"/>
      <c r="L104" s="242"/>
      <c r="M104" s="243"/>
      <c r="N104" s="47">
        <f>SUM(N101:N103)-M101-M102-M103</f>
        <v>18.375</v>
      </c>
      <c r="O104" s="48"/>
      <c r="P104" s="247" t="s">
        <v>46</v>
      </c>
      <c r="Q104" s="248"/>
      <c r="R104" s="248"/>
      <c r="S104" s="248"/>
      <c r="T104" s="248"/>
      <c r="U104" s="248"/>
      <c r="V104" s="248"/>
      <c r="W104" s="248"/>
      <c r="X104" s="249"/>
      <c r="Y104" s="49">
        <f>SUM(Y101:Y103)</f>
        <v>55.225000000000009</v>
      </c>
      <c r="Z104" s="50">
        <f>N104</f>
        <v>18.375</v>
      </c>
    </row>
    <row r="105" spans="1:26" s="25" customFormat="1" ht="15.75" thickBot="1">
      <c r="A105" s="236">
        <v>3</v>
      </c>
      <c r="B105" s="227" t="s">
        <v>301</v>
      </c>
      <c r="C105" s="200" t="s">
        <v>312</v>
      </c>
      <c r="D105" s="203">
        <v>2012</v>
      </c>
      <c r="E105" s="203">
        <v>2</v>
      </c>
      <c r="F105" s="227" t="s">
        <v>302</v>
      </c>
      <c r="G105" s="26" t="s">
        <v>4</v>
      </c>
      <c r="H105" s="27">
        <v>9.1999999999999993</v>
      </c>
      <c r="I105" s="28">
        <v>9.1999999999999993</v>
      </c>
      <c r="J105" s="28">
        <v>9</v>
      </c>
      <c r="K105" s="29">
        <v>9.1999999999999993</v>
      </c>
      <c r="L105" s="30">
        <v>9.1999999999999993</v>
      </c>
      <c r="M105" s="31">
        <v>0</v>
      </c>
      <c r="N105" s="32">
        <v>9.15</v>
      </c>
      <c r="O105" s="33">
        <f t="shared" ref="O105:O107" si="91">N105*2-M105</f>
        <v>18.3</v>
      </c>
      <c r="P105" s="34">
        <v>0.5</v>
      </c>
      <c r="Q105" s="53">
        <v>0.5</v>
      </c>
      <c r="R105" s="27">
        <v>8.6</v>
      </c>
      <c r="S105" s="28">
        <v>8.6</v>
      </c>
      <c r="T105" s="28">
        <v>8.6</v>
      </c>
      <c r="U105" s="29">
        <v>8.6</v>
      </c>
      <c r="V105" s="35">
        <v>8.6</v>
      </c>
      <c r="W105" s="32">
        <f t="shared" ref="W105:W107" si="92">(S105+U105+T105+V105-MAX(S105:V105)-MIN(S105:V105))/2</f>
        <v>8.5999999999999979</v>
      </c>
      <c r="X105" s="33">
        <v>0</v>
      </c>
      <c r="Y105" s="53">
        <f t="shared" ref="Y105:Y107" si="93">SUM(W105,O105,Q105)-X105</f>
        <v>27.4</v>
      </c>
      <c r="Z105" s="233" t="str">
        <f t="shared" ref="Z105" si="94">IF(N108&gt;=26.4,"МС","б\р")</f>
        <v>б\р</v>
      </c>
    </row>
    <row r="106" spans="1:26" s="25" customFormat="1" ht="15.75" thickBot="1">
      <c r="A106" s="237"/>
      <c r="B106" s="228"/>
      <c r="C106" s="239" t="s">
        <v>313</v>
      </c>
      <c r="D106" s="231">
        <v>2010</v>
      </c>
      <c r="E106" s="231">
        <v>2</v>
      </c>
      <c r="F106" s="231"/>
      <c r="G106" s="37" t="s">
        <v>17</v>
      </c>
      <c r="H106" s="27">
        <v>8.6999999999999993</v>
      </c>
      <c r="I106" s="28">
        <v>8.6999999999999993</v>
      </c>
      <c r="J106" s="28">
        <v>8.5</v>
      </c>
      <c r="K106" s="29">
        <v>8.6</v>
      </c>
      <c r="L106" s="30">
        <v>8.6</v>
      </c>
      <c r="M106" s="31">
        <v>0</v>
      </c>
      <c r="N106" s="32">
        <v>8.5500000000000007</v>
      </c>
      <c r="O106" s="33">
        <f t="shared" si="91"/>
        <v>17.100000000000001</v>
      </c>
      <c r="P106" s="34">
        <v>0.3</v>
      </c>
      <c r="Q106" s="53">
        <v>0.3</v>
      </c>
      <c r="R106" s="27">
        <v>8.1999999999999993</v>
      </c>
      <c r="S106" s="28">
        <v>8.1999999999999993</v>
      </c>
      <c r="T106" s="28">
        <v>8.1999999999999993</v>
      </c>
      <c r="U106" s="29">
        <v>8.1999999999999993</v>
      </c>
      <c r="V106" s="35">
        <v>8.1999999999999993</v>
      </c>
      <c r="W106" s="32">
        <v>8.25</v>
      </c>
      <c r="X106" s="33">
        <v>0</v>
      </c>
      <c r="Y106" s="36">
        <f t="shared" si="93"/>
        <v>25.650000000000002</v>
      </c>
      <c r="Z106" s="234"/>
    </row>
    <row r="107" spans="1:26" s="25" customFormat="1" ht="22.5" thickBot="1">
      <c r="A107" s="237"/>
      <c r="B107" s="229"/>
      <c r="C107" s="239"/>
      <c r="D107" s="231"/>
      <c r="E107" s="231"/>
      <c r="F107" s="231"/>
      <c r="G107" s="38" t="s">
        <v>45</v>
      </c>
      <c r="H107" s="39"/>
      <c r="I107" s="40"/>
      <c r="J107" s="40"/>
      <c r="K107" s="41"/>
      <c r="L107" s="42"/>
      <c r="M107" s="43">
        <v>0</v>
      </c>
      <c r="N107" s="32">
        <f t="shared" ref="N107" si="95">(I107+J107+L107+K107-MAX(I107:L107)-MIN(I107:L107))/2</f>
        <v>0</v>
      </c>
      <c r="O107" s="33">
        <f t="shared" si="91"/>
        <v>0</v>
      </c>
      <c r="P107" s="44"/>
      <c r="Q107" s="53">
        <f t="shared" ref="Q107" si="96">P107/100</f>
        <v>0</v>
      </c>
      <c r="R107" s="39"/>
      <c r="S107" s="40"/>
      <c r="T107" s="40"/>
      <c r="U107" s="41"/>
      <c r="V107" s="45"/>
      <c r="W107" s="32">
        <f t="shared" si="92"/>
        <v>0</v>
      </c>
      <c r="X107" s="46">
        <v>0</v>
      </c>
      <c r="Y107" s="36">
        <f t="shared" si="93"/>
        <v>0</v>
      </c>
      <c r="Z107" s="235"/>
    </row>
    <row r="108" spans="1:26" s="25" customFormat="1" ht="15.75" thickBot="1">
      <c r="A108" s="238"/>
      <c r="B108" s="230"/>
      <c r="C108" s="190" t="s">
        <v>314</v>
      </c>
      <c r="D108" s="204">
        <v>2010</v>
      </c>
      <c r="E108" s="204">
        <v>2</v>
      </c>
      <c r="F108" s="232"/>
      <c r="G108" s="241" t="s">
        <v>43</v>
      </c>
      <c r="H108" s="242"/>
      <c r="I108" s="242"/>
      <c r="J108" s="242"/>
      <c r="K108" s="242"/>
      <c r="L108" s="242"/>
      <c r="M108" s="243"/>
      <c r="N108" s="47">
        <f t="shared" ref="N108" si="97">SUM(N105:N107)-M105-M106-M107</f>
        <v>17.700000000000003</v>
      </c>
      <c r="O108" s="48"/>
      <c r="P108" s="247" t="s">
        <v>46</v>
      </c>
      <c r="Q108" s="248"/>
      <c r="R108" s="248"/>
      <c r="S108" s="248"/>
      <c r="T108" s="248"/>
      <c r="U108" s="248"/>
      <c r="V108" s="248"/>
      <c r="W108" s="248"/>
      <c r="X108" s="249"/>
      <c r="Y108" s="49">
        <f t="shared" ref="Y108" si="98">SUM(Y105:Y107)</f>
        <v>53.05</v>
      </c>
      <c r="Z108" s="50">
        <f t="shared" ref="Z108" si="99">N108</f>
        <v>17.700000000000003</v>
      </c>
    </row>
    <row r="109" spans="1:26" s="25" customFormat="1" ht="15.75" thickBot="1">
      <c r="A109" s="286">
        <v>4</v>
      </c>
      <c r="B109" s="227" t="s">
        <v>325</v>
      </c>
      <c r="C109" s="200" t="s">
        <v>333</v>
      </c>
      <c r="D109" s="203">
        <v>2012</v>
      </c>
      <c r="E109" s="203" t="s">
        <v>59</v>
      </c>
      <c r="F109" s="227" t="s">
        <v>326</v>
      </c>
      <c r="G109" s="26" t="s">
        <v>4</v>
      </c>
      <c r="H109" s="27">
        <v>7.8</v>
      </c>
      <c r="I109" s="28">
        <v>7.8</v>
      </c>
      <c r="J109" s="28">
        <v>8.1999999999999993</v>
      </c>
      <c r="K109" s="29">
        <v>8</v>
      </c>
      <c r="L109" s="30">
        <v>7.6</v>
      </c>
      <c r="M109" s="31">
        <v>0</v>
      </c>
      <c r="N109" s="32">
        <f t="shared" ref="N109:N111" si="100">(I109+J109+L109+K109-MAX(I109:L109)-MIN(I109:L109))/2</f>
        <v>7.9000000000000012</v>
      </c>
      <c r="O109" s="33">
        <f t="shared" ref="O109:O111" si="101">N109*2-M109</f>
        <v>15.800000000000002</v>
      </c>
      <c r="P109" s="34">
        <v>0.5</v>
      </c>
      <c r="Q109" s="53">
        <v>0.5</v>
      </c>
      <c r="R109" s="27">
        <v>8.4</v>
      </c>
      <c r="S109" s="28">
        <v>8.4</v>
      </c>
      <c r="T109" s="28">
        <v>8.3000000000000007</v>
      </c>
      <c r="U109" s="29">
        <v>8.4</v>
      </c>
      <c r="V109" s="35">
        <v>8.3000000000000007</v>
      </c>
      <c r="W109" s="32">
        <v>8.3000000000000007</v>
      </c>
      <c r="X109" s="33">
        <v>0</v>
      </c>
      <c r="Y109" s="53">
        <f t="shared" ref="Y109:Y111" si="102">SUM(W109,O109,Q109)-X109</f>
        <v>24.6</v>
      </c>
      <c r="Z109" s="233" t="str">
        <f t="shared" ref="Z109" si="103">IF(N112&gt;=26.4,"МС","б\р")</f>
        <v>б\р</v>
      </c>
    </row>
    <row r="110" spans="1:26" s="25" customFormat="1" ht="15.75" thickBot="1">
      <c r="A110" s="287"/>
      <c r="B110" s="228"/>
      <c r="C110" s="239" t="s">
        <v>334</v>
      </c>
      <c r="D110" s="231">
        <v>2007</v>
      </c>
      <c r="E110" s="231" t="s">
        <v>59</v>
      </c>
      <c r="F110" s="231"/>
      <c r="G110" s="37" t="s">
        <v>17</v>
      </c>
      <c r="H110" s="27">
        <v>8</v>
      </c>
      <c r="I110" s="28">
        <v>8</v>
      </c>
      <c r="J110" s="28">
        <v>8.3000000000000007</v>
      </c>
      <c r="K110" s="29">
        <v>8.1</v>
      </c>
      <c r="L110" s="30">
        <v>8</v>
      </c>
      <c r="M110" s="31">
        <v>0</v>
      </c>
      <c r="N110" s="32">
        <v>8.25</v>
      </c>
      <c r="O110" s="33">
        <f t="shared" si="101"/>
        <v>16.5</v>
      </c>
      <c r="P110" s="34">
        <v>0.5</v>
      </c>
      <c r="Q110" s="53">
        <v>0.5</v>
      </c>
      <c r="R110" s="27">
        <v>8.5</v>
      </c>
      <c r="S110" s="28">
        <v>8.8000000000000007</v>
      </c>
      <c r="T110" s="28">
        <v>8.5</v>
      </c>
      <c r="U110" s="29">
        <v>8.8000000000000007</v>
      </c>
      <c r="V110" s="35">
        <v>8.5</v>
      </c>
      <c r="W110" s="32">
        <v>8.5749999999999993</v>
      </c>
      <c r="X110" s="33">
        <v>0</v>
      </c>
      <c r="Y110" s="36">
        <f t="shared" si="102"/>
        <v>25.574999999999999</v>
      </c>
      <c r="Z110" s="234"/>
    </row>
    <row r="111" spans="1:26" s="25" customFormat="1" ht="22.5" thickBot="1">
      <c r="A111" s="287"/>
      <c r="B111" s="229"/>
      <c r="C111" s="239"/>
      <c r="D111" s="231"/>
      <c r="E111" s="231"/>
      <c r="F111" s="231"/>
      <c r="G111" s="38" t="s">
        <v>45</v>
      </c>
      <c r="H111" s="39"/>
      <c r="I111" s="40"/>
      <c r="J111" s="40"/>
      <c r="K111" s="41"/>
      <c r="L111" s="42"/>
      <c r="M111" s="43">
        <v>0</v>
      </c>
      <c r="N111" s="32">
        <f t="shared" si="100"/>
        <v>0</v>
      </c>
      <c r="O111" s="33">
        <f t="shared" si="101"/>
        <v>0</v>
      </c>
      <c r="P111" s="44"/>
      <c r="Q111" s="53">
        <f t="shared" ref="Q111" si="104">P111/100</f>
        <v>0</v>
      </c>
      <c r="R111" s="39"/>
      <c r="S111" s="40"/>
      <c r="T111" s="40"/>
      <c r="U111" s="41"/>
      <c r="V111" s="45"/>
      <c r="W111" s="32">
        <f t="shared" ref="W111" si="105">(S111+U111+T111+V111-MAX(S111:V111)-MIN(S111:V111))/2</f>
        <v>0</v>
      </c>
      <c r="X111" s="46">
        <v>0</v>
      </c>
      <c r="Y111" s="36">
        <f t="shared" si="102"/>
        <v>0</v>
      </c>
      <c r="Z111" s="235"/>
    </row>
    <row r="112" spans="1:26" s="25" customFormat="1" ht="15.75" thickBot="1">
      <c r="A112" s="288"/>
      <c r="B112" s="230"/>
      <c r="C112" s="190" t="s">
        <v>335</v>
      </c>
      <c r="D112" s="204">
        <v>2008</v>
      </c>
      <c r="E112" s="204">
        <v>2</v>
      </c>
      <c r="F112" s="232"/>
      <c r="G112" s="241" t="s">
        <v>43</v>
      </c>
      <c r="H112" s="242"/>
      <c r="I112" s="242"/>
      <c r="J112" s="242"/>
      <c r="K112" s="242"/>
      <c r="L112" s="242"/>
      <c r="M112" s="243"/>
      <c r="N112" s="47">
        <f t="shared" ref="N112" si="106">SUM(N109:N111)-M109-M110-M111</f>
        <v>16.150000000000002</v>
      </c>
      <c r="O112" s="48"/>
      <c r="P112" s="247" t="s">
        <v>46</v>
      </c>
      <c r="Q112" s="248"/>
      <c r="R112" s="248"/>
      <c r="S112" s="248"/>
      <c r="T112" s="248"/>
      <c r="U112" s="248"/>
      <c r="V112" s="248"/>
      <c r="W112" s="248"/>
      <c r="X112" s="249"/>
      <c r="Y112" s="49">
        <f t="shared" ref="Y112" si="107">SUM(Y109:Y111)</f>
        <v>50.174999999999997</v>
      </c>
      <c r="Z112" s="50">
        <f t="shared" ref="Z112" si="108">N112</f>
        <v>16.150000000000002</v>
      </c>
    </row>
    <row r="113" spans="1:26" s="25" customFormat="1" ht="15.75" thickBot="1">
      <c r="A113" s="286">
        <v>5</v>
      </c>
      <c r="B113" s="227" t="s">
        <v>301</v>
      </c>
      <c r="C113" s="200" t="s">
        <v>309</v>
      </c>
      <c r="D113" s="203">
        <v>2011</v>
      </c>
      <c r="E113" s="203" t="s">
        <v>145</v>
      </c>
      <c r="F113" s="227" t="s">
        <v>302</v>
      </c>
      <c r="G113" s="26" t="s">
        <v>4</v>
      </c>
      <c r="H113" s="27">
        <v>7.8</v>
      </c>
      <c r="I113" s="28">
        <v>7.8</v>
      </c>
      <c r="J113" s="28">
        <v>7.8</v>
      </c>
      <c r="K113" s="29">
        <v>7.8</v>
      </c>
      <c r="L113" s="30">
        <v>8.1</v>
      </c>
      <c r="M113" s="31">
        <v>0</v>
      </c>
      <c r="N113" s="32">
        <v>7.8250000000000002</v>
      </c>
      <c r="O113" s="33">
        <f>N113*2-M113</f>
        <v>15.65</v>
      </c>
      <c r="P113" s="34">
        <v>0.5</v>
      </c>
      <c r="Q113" s="53">
        <v>0.5</v>
      </c>
      <c r="R113" s="27">
        <v>8.3000000000000007</v>
      </c>
      <c r="S113" s="28">
        <v>8.3000000000000007</v>
      </c>
      <c r="T113" s="28">
        <v>8.1999999999999993</v>
      </c>
      <c r="U113" s="29">
        <v>8.3000000000000007</v>
      </c>
      <c r="V113" s="35">
        <v>8.1999999999999993</v>
      </c>
      <c r="W113" s="32">
        <v>8.3000000000000007</v>
      </c>
      <c r="X113" s="33">
        <v>0.3</v>
      </c>
      <c r="Y113" s="53">
        <f>SUM(W113,O113,Q113)-X113</f>
        <v>24.150000000000002</v>
      </c>
      <c r="Z113" s="233" t="str">
        <f>IF(N116&gt;=26.4,"МС","б\р")</f>
        <v>б\р</v>
      </c>
    </row>
    <row r="114" spans="1:26" s="25" customFormat="1" ht="15.75" thickBot="1">
      <c r="A114" s="287"/>
      <c r="B114" s="228"/>
      <c r="C114" s="239" t="s">
        <v>310</v>
      </c>
      <c r="D114" s="231">
        <v>2010</v>
      </c>
      <c r="E114" s="231" t="s">
        <v>59</v>
      </c>
      <c r="F114" s="231"/>
      <c r="G114" s="37" t="s">
        <v>17</v>
      </c>
      <c r="H114" s="27">
        <v>8.1999999999999993</v>
      </c>
      <c r="I114" s="28">
        <v>8.1999999999999993</v>
      </c>
      <c r="J114" s="28">
        <v>8.5</v>
      </c>
      <c r="K114" s="29">
        <v>8.1999999999999993</v>
      </c>
      <c r="L114" s="30">
        <v>8.4</v>
      </c>
      <c r="M114" s="31">
        <v>0</v>
      </c>
      <c r="N114" s="32">
        <v>8.1999999999999993</v>
      </c>
      <c r="O114" s="33">
        <f>N114*2-M114</f>
        <v>16.399999999999999</v>
      </c>
      <c r="P114" s="34">
        <v>0.3</v>
      </c>
      <c r="Q114" s="53">
        <v>0.3</v>
      </c>
      <c r="R114" s="27">
        <v>8.1</v>
      </c>
      <c r="S114" s="28">
        <v>8.3000000000000007</v>
      </c>
      <c r="T114" s="28">
        <v>8.1</v>
      </c>
      <c r="U114" s="29">
        <v>8.3000000000000007</v>
      </c>
      <c r="V114" s="35">
        <v>8.1</v>
      </c>
      <c r="W114" s="32">
        <v>8.25</v>
      </c>
      <c r="X114" s="33">
        <v>0</v>
      </c>
      <c r="Y114" s="36">
        <f>SUM(W114,O114,Q114)-X114</f>
        <v>24.95</v>
      </c>
      <c r="Z114" s="234"/>
    </row>
    <row r="115" spans="1:26" s="25" customFormat="1" ht="22.5" thickBot="1">
      <c r="A115" s="287"/>
      <c r="B115" s="229"/>
      <c r="C115" s="239"/>
      <c r="D115" s="231"/>
      <c r="E115" s="231"/>
      <c r="F115" s="231"/>
      <c r="G115" s="38" t="s">
        <v>45</v>
      </c>
      <c r="H115" s="39"/>
      <c r="I115" s="40"/>
      <c r="J115" s="40"/>
      <c r="K115" s="41"/>
      <c r="L115" s="42"/>
      <c r="M115" s="43">
        <v>0</v>
      </c>
      <c r="N115" s="32">
        <f>(I115+J115+L115+K115-MAX(I115:L115)-MIN(I115:L115))/2</f>
        <v>0</v>
      </c>
      <c r="O115" s="33">
        <f>N115*2-M115</f>
        <v>0</v>
      </c>
      <c r="P115" s="44"/>
      <c r="Q115" s="53">
        <f>P115/100</f>
        <v>0</v>
      </c>
      <c r="R115" s="39"/>
      <c r="S115" s="40"/>
      <c r="T115" s="40"/>
      <c r="U115" s="41"/>
      <c r="V115" s="45"/>
      <c r="W115" s="32">
        <f>(S115+U115+T115+V115-MAX(S115:V115)-MIN(S115:V115))/2</f>
        <v>0</v>
      </c>
      <c r="X115" s="46">
        <v>0</v>
      </c>
      <c r="Y115" s="36">
        <f>SUM(W115,O115,Q115)-X115</f>
        <v>0</v>
      </c>
      <c r="Z115" s="235"/>
    </row>
    <row r="116" spans="1:26" s="25" customFormat="1" ht="15.75" thickBot="1">
      <c r="A116" s="288"/>
      <c r="B116" s="230"/>
      <c r="C116" s="190" t="s">
        <v>311</v>
      </c>
      <c r="D116" s="204">
        <v>2009</v>
      </c>
      <c r="E116" s="204" t="s">
        <v>59</v>
      </c>
      <c r="F116" s="232"/>
      <c r="G116" s="241" t="s">
        <v>43</v>
      </c>
      <c r="H116" s="242"/>
      <c r="I116" s="242"/>
      <c r="J116" s="242"/>
      <c r="K116" s="242"/>
      <c r="L116" s="242"/>
      <c r="M116" s="243"/>
      <c r="N116" s="47">
        <f>SUM(N113:N115)-M113-M114-M115</f>
        <v>16.024999999999999</v>
      </c>
      <c r="O116" s="48"/>
      <c r="P116" s="247" t="s">
        <v>46</v>
      </c>
      <c r="Q116" s="248"/>
      <c r="R116" s="248"/>
      <c r="S116" s="248"/>
      <c r="T116" s="248"/>
      <c r="U116" s="248"/>
      <c r="V116" s="248"/>
      <c r="W116" s="248"/>
      <c r="X116" s="249"/>
      <c r="Y116" s="49">
        <f>SUM(Y113:Y115)</f>
        <v>49.1</v>
      </c>
      <c r="Z116" s="50">
        <f>N116</f>
        <v>16.024999999999999</v>
      </c>
    </row>
    <row r="117" spans="1:26" s="25" customFormat="1" ht="19.5" customHeight="1"/>
    <row r="118" spans="1:26" s="25" customFormat="1">
      <c r="A118" s="59"/>
      <c r="B118" s="78"/>
      <c r="C118" s="111"/>
      <c r="D118" s="112"/>
      <c r="E118" s="112"/>
      <c r="F118" s="78"/>
      <c r="G118" s="18"/>
      <c r="H118" s="18"/>
      <c r="I118" s="18"/>
      <c r="J118" s="18"/>
      <c r="K118" s="18"/>
      <c r="L118" s="18"/>
      <c r="M118" s="18"/>
      <c r="N118" s="19"/>
      <c r="O118" s="20"/>
      <c r="P118" s="21"/>
      <c r="Q118" s="21"/>
      <c r="R118" s="21"/>
      <c r="S118" s="21"/>
      <c r="T118" s="21"/>
      <c r="U118" s="21"/>
      <c r="V118" s="21"/>
      <c r="W118" s="21"/>
      <c r="X118" s="21"/>
      <c r="Y118" s="22"/>
      <c r="Z118" s="23"/>
    </row>
    <row r="119" spans="1:26" ht="15.75">
      <c r="A119" s="61"/>
      <c r="B119" s="62"/>
      <c r="C119" s="279" t="s">
        <v>48</v>
      </c>
      <c r="D119" s="279"/>
      <c r="E119" s="279"/>
      <c r="F119" s="279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4"/>
      <c r="S119" s="63"/>
      <c r="T119" s="65" t="s">
        <v>70</v>
      </c>
      <c r="U119" s="65"/>
      <c r="V119" s="66"/>
      <c r="W119" s="67"/>
      <c r="X119" s="68"/>
      <c r="Y119" s="25"/>
      <c r="Z119" s="25"/>
    </row>
    <row r="120" spans="1:26" ht="15.75">
      <c r="A120" s="79"/>
      <c r="B120" s="62"/>
      <c r="C120" s="96" t="s">
        <v>26</v>
      </c>
      <c r="D120" s="63"/>
      <c r="E120" s="63"/>
      <c r="F120" s="64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4"/>
      <c r="S120" s="63"/>
      <c r="T120" s="65" t="s">
        <v>71</v>
      </c>
      <c r="U120" s="65"/>
      <c r="V120" s="66"/>
      <c r="W120" s="70"/>
      <c r="X120" s="70"/>
      <c r="Y120" s="25"/>
      <c r="Z120" s="25"/>
    </row>
    <row r="121" spans="1:26" ht="15.75">
      <c r="A121" s="79"/>
      <c r="B121" s="62"/>
      <c r="C121" s="279" t="s">
        <v>13</v>
      </c>
      <c r="D121" s="279"/>
      <c r="E121" s="279"/>
      <c r="F121" s="279"/>
      <c r="G121" s="279"/>
      <c r="H121" s="279"/>
      <c r="I121" s="63"/>
      <c r="J121" s="63"/>
      <c r="K121" s="63"/>
      <c r="L121" s="64"/>
      <c r="M121" s="63"/>
      <c r="N121" s="63"/>
      <c r="O121" s="63"/>
      <c r="P121" s="63"/>
      <c r="Q121" s="63"/>
      <c r="R121" s="63"/>
      <c r="S121" s="63"/>
      <c r="T121" s="65" t="s">
        <v>72</v>
      </c>
      <c r="U121" s="65"/>
      <c r="V121" s="66"/>
      <c r="W121" s="70"/>
      <c r="X121" s="70"/>
      <c r="Y121" s="25"/>
      <c r="Z121" s="25"/>
    </row>
    <row r="122" spans="1:26" ht="15.75">
      <c r="A122" s="79"/>
      <c r="B122" s="62"/>
      <c r="C122" s="96" t="s">
        <v>26</v>
      </c>
      <c r="D122" s="96"/>
      <c r="E122" s="96"/>
      <c r="F122" s="63"/>
      <c r="G122" s="63"/>
      <c r="H122" s="63"/>
      <c r="I122" s="71"/>
      <c r="J122" s="63"/>
      <c r="K122" s="63"/>
      <c r="L122" s="64"/>
      <c r="M122" s="63"/>
      <c r="N122" s="63"/>
      <c r="O122" s="63"/>
      <c r="P122" s="63"/>
      <c r="Q122" s="63"/>
      <c r="R122" s="63"/>
      <c r="S122" s="63"/>
      <c r="T122" s="65" t="s">
        <v>73</v>
      </c>
      <c r="U122" s="65"/>
      <c r="V122" s="66"/>
      <c r="W122" s="25"/>
      <c r="X122" s="25"/>
      <c r="Y122" s="25"/>
      <c r="Z122" s="25"/>
    </row>
    <row r="123" spans="1:26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20.25">
      <c r="A124" s="277" t="s">
        <v>115</v>
      </c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77"/>
      <c r="T124" s="277"/>
      <c r="U124" s="277"/>
      <c r="V124" s="277"/>
      <c r="W124" s="277"/>
      <c r="X124" s="277"/>
      <c r="Y124" s="277"/>
      <c r="Z124" s="277"/>
    </row>
    <row r="125" spans="1:26" ht="20.25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</row>
    <row r="126" spans="1:26" ht="15.75">
      <c r="A126" s="58"/>
      <c r="B126" s="15"/>
      <c r="C126" s="278" t="s">
        <v>117</v>
      </c>
      <c r="D126" s="278"/>
      <c r="E126" s="278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75" t="s">
        <v>75</v>
      </c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6.5" thickBot="1">
      <c r="A127" s="58"/>
      <c r="B127" s="15"/>
      <c r="C127" s="158"/>
      <c r="D127" s="158"/>
      <c r="E127" s="158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75" t="s">
        <v>116</v>
      </c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9.5" thickBot="1">
      <c r="A128" s="267" t="s">
        <v>126</v>
      </c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/>
      <c r="X128" s="268"/>
      <c r="Y128" s="268"/>
      <c r="Z128" s="269"/>
    </row>
    <row r="129" spans="1:26" ht="15.75" thickBot="1">
      <c r="A129" s="251" t="s">
        <v>0</v>
      </c>
      <c r="B129" s="5" t="s">
        <v>2</v>
      </c>
      <c r="C129" s="251" t="s">
        <v>1</v>
      </c>
      <c r="D129" s="260" t="s">
        <v>28</v>
      </c>
      <c r="E129" s="255" t="s">
        <v>27</v>
      </c>
      <c r="F129" s="273" t="s">
        <v>16</v>
      </c>
      <c r="G129" s="275" t="s">
        <v>3</v>
      </c>
      <c r="H129" s="270" t="s">
        <v>113</v>
      </c>
      <c r="I129" s="271"/>
      <c r="J129" s="271"/>
      <c r="K129" s="271"/>
      <c r="L129" s="272"/>
      <c r="M129" s="258" t="s">
        <v>32</v>
      </c>
      <c r="N129" s="258" t="s">
        <v>33</v>
      </c>
      <c r="O129" s="258" t="s">
        <v>34</v>
      </c>
      <c r="P129" s="253" t="s">
        <v>25</v>
      </c>
      <c r="Q129" s="255" t="s">
        <v>114</v>
      </c>
      <c r="R129" s="270" t="s">
        <v>44</v>
      </c>
      <c r="S129" s="271" t="s">
        <v>44</v>
      </c>
      <c r="T129" s="271"/>
      <c r="U129" s="271"/>
      <c r="V129" s="272"/>
      <c r="W129" s="258" t="s">
        <v>30</v>
      </c>
      <c r="X129" s="258" t="s">
        <v>29</v>
      </c>
      <c r="Y129" s="258" t="s">
        <v>35</v>
      </c>
      <c r="Z129" s="258" t="s">
        <v>49</v>
      </c>
    </row>
    <row r="130" spans="1:26" ht="15.75" thickBot="1">
      <c r="A130" s="252"/>
      <c r="B130" s="6" t="s">
        <v>15</v>
      </c>
      <c r="C130" s="252"/>
      <c r="D130" s="261"/>
      <c r="E130" s="256"/>
      <c r="F130" s="274"/>
      <c r="G130" s="276"/>
      <c r="H130" s="208" t="s">
        <v>9</v>
      </c>
      <c r="I130" s="209" t="s">
        <v>18</v>
      </c>
      <c r="J130" s="209" t="s">
        <v>19</v>
      </c>
      <c r="K130" s="209" t="s">
        <v>20</v>
      </c>
      <c r="L130" s="209" t="s">
        <v>21</v>
      </c>
      <c r="M130" s="259" t="s">
        <v>11</v>
      </c>
      <c r="N130" s="259" t="s">
        <v>22</v>
      </c>
      <c r="O130" s="259" t="s">
        <v>23</v>
      </c>
      <c r="P130" s="254"/>
      <c r="Q130" s="256" t="s">
        <v>24</v>
      </c>
      <c r="R130" s="208" t="s">
        <v>9</v>
      </c>
      <c r="S130" s="209" t="s">
        <v>5</v>
      </c>
      <c r="T130" s="209" t="s">
        <v>6</v>
      </c>
      <c r="U130" s="209" t="s">
        <v>7</v>
      </c>
      <c r="V130" s="209" t="s">
        <v>8</v>
      </c>
      <c r="W130" s="259" t="s">
        <v>10</v>
      </c>
      <c r="X130" s="259" t="s">
        <v>9</v>
      </c>
      <c r="Y130" s="259" t="s">
        <v>12</v>
      </c>
      <c r="Z130" s="259" t="s">
        <v>14</v>
      </c>
    </row>
    <row r="131" spans="1:26" ht="15.75" thickBot="1">
      <c r="A131" s="236">
        <v>1</v>
      </c>
      <c r="B131" s="227" t="s">
        <v>76</v>
      </c>
      <c r="C131" s="213" t="s">
        <v>137</v>
      </c>
      <c r="D131" s="210">
        <v>2011</v>
      </c>
      <c r="E131" s="210" t="s">
        <v>59</v>
      </c>
      <c r="F131" s="227" t="s">
        <v>77</v>
      </c>
      <c r="G131" s="26" t="s">
        <v>4</v>
      </c>
      <c r="H131" s="134">
        <v>9.1999999999999993</v>
      </c>
      <c r="I131" s="135">
        <v>9.1999999999999993</v>
      </c>
      <c r="J131" s="135">
        <v>9.1</v>
      </c>
      <c r="K131" s="135">
        <v>8.9</v>
      </c>
      <c r="L131" s="136">
        <v>8.6</v>
      </c>
      <c r="M131" s="137">
        <v>0</v>
      </c>
      <c r="N131" s="32">
        <f>(I131+J131+K131+L131-MAX(I131:L131)-MIN(I131:L131))/2</f>
        <v>9</v>
      </c>
      <c r="O131" s="33">
        <f>N131*2-M131</f>
        <v>18</v>
      </c>
      <c r="P131" s="34">
        <v>58</v>
      </c>
      <c r="Q131" s="53">
        <f>P131/100</f>
        <v>0.57999999999999996</v>
      </c>
      <c r="R131" s="134">
        <v>8.5</v>
      </c>
      <c r="S131" s="135">
        <v>8.5</v>
      </c>
      <c r="T131" s="135">
        <v>8.5</v>
      </c>
      <c r="U131" s="135">
        <v>8.5</v>
      </c>
      <c r="V131" s="136">
        <v>8.5</v>
      </c>
      <c r="W131" s="32">
        <f>(S131+T131+U131+V131-MAX(S131:V131)-MIN(S131:V131))/2</f>
        <v>8.5</v>
      </c>
      <c r="X131" s="33">
        <v>0</v>
      </c>
      <c r="Y131" s="53">
        <f>SUM(W131,O131,Q131)-X131</f>
        <v>27.08</v>
      </c>
      <c r="Z131" s="233" t="str">
        <f>IF(N134&gt;=25.8,"КМС","б\р")</f>
        <v>б\р</v>
      </c>
    </row>
    <row r="132" spans="1:26" ht="15.75" thickBot="1">
      <c r="A132" s="237"/>
      <c r="B132" s="228"/>
      <c r="C132" s="239" t="s">
        <v>138</v>
      </c>
      <c r="D132" s="231">
        <v>2009</v>
      </c>
      <c r="E132" s="231" t="s">
        <v>59</v>
      </c>
      <c r="F132" s="228"/>
      <c r="G132" s="37" t="s">
        <v>17</v>
      </c>
      <c r="H132" s="134">
        <v>8.4</v>
      </c>
      <c r="I132" s="135">
        <v>8.4</v>
      </c>
      <c r="J132" s="135">
        <v>8.5</v>
      </c>
      <c r="K132" s="135">
        <v>8.4</v>
      </c>
      <c r="L132" s="136">
        <v>8.6</v>
      </c>
      <c r="M132" s="137">
        <v>0</v>
      </c>
      <c r="N132" s="32">
        <f>(I132+J132+K132+L132-MAX(I132:L132)-MIN(I132:L132))/2</f>
        <v>8.4499999999999993</v>
      </c>
      <c r="O132" s="33">
        <f>N132*2-M132</f>
        <v>16.899999999999999</v>
      </c>
      <c r="P132" s="34">
        <v>50</v>
      </c>
      <c r="Q132" s="53">
        <f t="shared" ref="Q132:Q133" si="109">P132/100</f>
        <v>0.5</v>
      </c>
      <c r="R132" s="134">
        <v>8.3000000000000007</v>
      </c>
      <c r="S132" s="135">
        <v>8.5</v>
      </c>
      <c r="T132" s="135">
        <v>8.3000000000000007</v>
      </c>
      <c r="U132" s="135">
        <v>8.5</v>
      </c>
      <c r="V132" s="136">
        <v>8.3000000000000007</v>
      </c>
      <c r="W132" s="32">
        <f>(S132+T132+U132+V132-MAX(S132:V132)-MIN(S132:V132))/2</f>
        <v>8.4</v>
      </c>
      <c r="X132" s="33">
        <v>0</v>
      </c>
      <c r="Y132" s="36">
        <f>SUM(W132,O132,Q132)-X132</f>
        <v>25.799999999999997</v>
      </c>
      <c r="Z132" s="234"/>
    </row>
    <row r="133" spans="1:26" ht="22.5" thickBot="1">
      <c r="A133" s="237"/>
      <c r="B133" s="229"/>
      <c r="C133" s="239"/>
      <c r="D133" s="231"/>
      <c r="E133" s="231"/>
      <c r="F133" s="228"/>
      <c r="G133" s="38" t="s">
        <v>45</v>
      </c>
      <c r="H133" s="138">
        <v>8.1999999999999993</v>
      </c>
      <c r="I133" s="135">
        <v>8.1999999999999993</v>
      </c>
      <c r="J133" s="135">
        <v>8.4</v>
      </c>
      <c r="K133" s="135">
        <v>8.6999999999999993</v>
      </c>
      <c r="L133" s="136">
        <v>8.1999999999999993</v>
      </c>
      <c r="M133" s="139">
        <v>0</v>
      </c>
      <c r="N133" s="140">
        <f>(I133+J133+K133+L133-MAX(I133:L133)-MIN(I133:L133))/2</f>
        <v>8.3000000000000007</v>
      </c>
      <c r="O133" s="33">
        <f>N133*2-M133</f>
        <v>16.600000000000001</v>
      </c>
      <c r="P133" s="44">
        <v>64</v>
      </c>
      <c r="Q133" s="53">
        <f t="shared" si="109"/>
        <v>0.64</v>
      </c>
      <c r="R133" s="138">
        <v>8.3000000000000007</v>
      </c>
      <c r="S133" s="135">
        <v>8.1999999999999993</v>
      </c>
      <c r="T133" s="135">
        <v>8.3000000000000007</v>
      </c>
      <c r="U133" s="135">
        <v>8.1999999999999993</v>
      </c>
      <c r="V133" s="136">
        <v>8.3000000000000007</v>
      </c>
      <c r="W133" s="32">
        <f>(S133+T133+U133+V133-MAX(S133:V133)-MIN(S133:V133))/2</f>
        <v>8.25</v>
      </c>
      <c r="X133" s="46">
        <v>0.3</v>
      </c>
      <c r="Y133" s="36">
        <f>SUM(W133,O133,Q133)-X133</f>
        <v>25.19</v>
      </c>
      <c r="Z133" s="235"/>
    </row>
    <row r="134" spans="1:26" ht="15.75" thickBot="1">
      <c r="A134" s="238"/>
      <c r="B134" s="230"/>
      <c r="C134" s="190" t="s">
        <v>139</v>
      </c>
      <c r="D134" s="211">
        <v>2008</v>
      </c>
      <c r="E134" s="211" t="s">
        <v>59</v>
      </c>
      <c r="F134" s="263"/>
      <c r="G134" s="241" t="s">
        <v>43</v>
      </c>
      <c r="H134" s="242"/>
      <c r="I134" s="242"/>
      <c r="J134" s="242"/>
      <c r="K134" s="242"/>
      <c r="L134" s="242"/>
      <c r="M134" s="243"/>
      <c r="N134" s="47">
        <f>SUM(N131:N133)-M131-M132-M133</f>
        <v>25.75</v>
      </c>
      <c r="O134" s="48"/>
      <c r="P134" s="247" t="s">
        <v>46</v>
      </c>
      <c r="Q134" s="248"/>
      <c r="R134" s="248"/>
      <c r="S134" s="248"/>
      <c r="T134" s="248"/>
      <c r="U134" s="248"/>
      <c r="V134" s="248"/>
      <c r="W134" s="248"/>
      <c r="X134" s="249"/>
      <c r="Y134" s="49">
        <f>SUM(Y131:Y133)</f>
        <v>78.069999999999993</v>
      </c>
      <c r="Z134" s="50">
        <f>N134</f>
        <v>25.75</v>
      </c>
    </row>
    <row r="135" spans="1:26" ht="15.75" thickBot="1">
      <c r="A135" s="236">
        <v>2</v>
      </c>
      <c r="B135" s="227" t="s">
        <v>191</v>
      </c>
      <c r="C135" s="193" t="s">
        <v>199</v>
      </c>
      <c r="D135" s="210">
        <v>2012</v>
      </c>
      <c r="E135" s="210" t="s">
        <v>59</v>
      </c>
      <c r="F135" s="227" t="s">
        <v>192</v>
      </c>
      <c r="G135" s="26" t="s">
        <v>4</v>
      </c>
      <c r="H135" s="134">
        <v>8.5</v>
      </c>
      <c r="I135" s="135">
        <v>8.5</v>
      </c>
      <c r="J135" s="135">
        <v>9</v>
      </c>
      <c r="K135" s="135">
        <v>8.3000000000000007</v>
      </c>
      <c r="L135" s="136">
        <v>8.4</v>
      </c>
      <c r="M135" s="137">
        <v>0</v>
      </c>
      <c r="N135" s="32">
        <f>(I135+J135+K135+L135-MAX(I135:L135)-MIN(I135:L135))/2</f>
        <v>8.4500000000000011</v>
      </c>
      <c r="O135" s="33">
        <f>N135*2-M135</f>
        <v>16.900000000000002</v>
      </c>
      <c r="P135" s="34">
        <v>68</v>
      </c>
      <c r="Q135" s="53">
        <v>0.6</v>
      </c>
      <c r="R135" s="134">
        <v>8.6</v>
      </c>
      <c r="S135" s="135">
        <v>8.6</v>
      </c>
      <c r="T135" s="135">
        <v>8.6999999999999993</v>
      </c>
      <c r="U135" s="135">
        <v>8.6</v>
      </c>
      <c r="V135" s="136">
        <v>8.6999999999999993</v>
      </c>
      <c r="W135" s="32">
        <f>(S135+T135+U135+V135-MAX(S135:V135)-MIN(S135:V135))/2</f>
        <v>8.6499999999999986</v>
      </c>
      <c r="X135" s="33">
        <v>0.6</v>
      </c>
      <c r="Y135" s="53">
        <f>SUM(W135,O135,Q135)-X135</f>
        <v>25.55</v>
      </c>
      <c r="Z135" s="233" t="str">
        <f>IF(N138&gt;=25.8,"КМС","б\р")</f>
        <v>б\р</v>
      </c>
    </row>
    <row r="136" spans="1:26" ht="15.75" thickBot="1">
      <c r="A136" s="237"/>
      <c r="B136" s="228"/>
      <c r="C136" s="239" t="s">
        <v>200</v>
      </c>
      <c r="D136" s="231">
        <v>2007</v>
      </c>
      <c r="E136" s="231" t="s">
        <v>59</v>
      </c>
      <c r="F136" s="231"/>
      <c r="G136" s="37" t="s">
        <v>17</v>
      </c>
      <c r="H136" s="134">
        <v>8.3000000000000007</v>
      </c>
      <c r="I136" s="135">
        <v>8.3000000000000007</v>
      </c>
      <c r="J136" s="135">
        <v>8.6</v>
      </c>
      <c r="K136" s="135">
        <v>8.4</v>
      </c>
      <c r="L136" s="136">
        <v>8.3000000000000007</v>
      </c>
      <c r="M136" s="137">
        <v>0</v>
      </c>
      <c r="N136" s="32">
        <f>(I136+J136+K136+L136-MAX(I136:L136)-MIN(I136:L136))/2</f>
        <v>8.3499999999999961</v>
      </c>
      <c r="O136" s="33">
        <f>N136*2-M136</f>
        <v>16.699999999999992</v>
      </c>
      <c r="P136" s="34">
        <v>49</v>
      </c>
      <c r="Q136" s="53">
        <f t="shared" ref="Q136:Q137" si="110">P136/100</f>
        <v>0.49</v>
      </c>
      <c r="R136" s="134">
        <v>8.6</v>
      </c>
      <c r="S136" s="135">
        <v>8.6</v>
      </c>
      <c r="T136" s="135">
        <v>8.6</v>
      </c>
      <c r="U136" s="135">
        <v>8.6</v>
      </c>
      <c r="V136" s="136">
        <v>8.6</v>
      </c>
      <c r="W136" s="32">
        <f>(S136+T136+U136+V136-MAX(S136:V136)-MIN(S136:V136))/2</f>
        <v>8.5999999999999979</v>
      </c>
      <c r="X136" s="33">
        <v>0</v>
      </c>
      <c r="Y136" s="36">
        <f>SUM(W136,O136,Q136)-X136</f>
        <v>25.789999999999988</v>
      </c>
      <c r="Z136" s="234"/>
    </row>
    <row r="137" spans="1:26" ht="22.5" thickBot="1">
      <c r="A137" s="237"/>
      <c r="B137" s="229"/>
      <c r="C137" s="239"/>
      <c r="D137" s="231"/>
      <c r="E137" s="231"/>
      <c r="F137" s="231"/>
      <c r="G137" s="38" t="s">
        <v>45</v>
      </c>
      <c r="H137" s="138">
        <v>7.1</v>
      </c>
      <c r="I137" s="135">
        <v>7.1</v>
      </c>
      <c r="J137" s="135">
        <v>7.7</v>
      </c>
      <c r="K137" s="135">
        <v>7.2</v>
      </c>
      <c r="L137" s="136">
        <v>7.1</v>
      </c>
      <c r="M137" s="139">
        <v>0.6</v>
      </c>
      <c r="N137" s="140">
        <f>(I137+J137+K137+L137-MAX(I137:L137)-MIN(I137:L137))/2</f>
        <v>7.1500000000000012</v>
      </c>
      <c r="O137" s="33">
        <f>N137*2-M137</f>
        <v>13.700000000000003</v>
      </c>
      <c r="P137" s="44">
        <v>80</v>
      </c>
      <c r="Q137" s="53">
        <f t="shared" si="110"/>
        <v>0.8</v>
      </c>
      <c r="R137" s="138">
        <v>8.1999999999999993</v>
      </c>
      <c r="S137" s="135">
        <v>8.3000000000000007</v>
      </c>
      <c r="T137" s="135">
        <v>8.1999999999999993</v>
      </c>
      <c r="U137" s="135">
        <v>8.3000000000000007</v>
      </c>
      <c r="V137" s="136">
        <v>8.1999999999999993</v>
      </c>
      <c r="W137" s="32">
        <f>(S137+T137+U137+V137-MAX(S137:V137)-MIN(S137:V137))/2</f>
        <v>8.25</v>
      </c>
      <c r="X137" s="46">
        <v>0</v>
      </c>
      <c r="Y137" s="36">
        <f>SUM(W137,O137,Q137)-X137</f>
        <v>22.750000000000004</v>
      </c>
      <c r="Z137" s="235"/>
    </row>
    <row r="138" spans="1:26" ht="15.75" thickBot="1">
      <c r="A138" s="238"/>
      <c r="B138" s="230"/>
      <c r="C138" s="212" t="s">
        <v>201</v>
      </c>
      <c r="D138" s="211">
        <v>2007</v>
      </c>
      <c r="E138" s="211" t="s">
        <v>59</v>
      </c>
      <c r="F138" s="232"/>
      <c r="G138" s="241" t="s">
        <v>43</v>
      </c>
      <c r="H138" s="242"/>
      <c r="I138" s="242"/>
      <c r="J138" s="242"/>
      <c r="K138" s="242"/>
      <c r="L138" s="242"/>
      <c r="M138" s="243"/>
      <c r="N138" s="47">
        <f>SUM(N135:N137)-M135-M136-M137</f>
        <v>23.349999999999998</v>
      </c>
      <c r="O138" s="48"/>
      <c r="P138" s="247" t="s">
        <v>46</v>
      </c>
      <c r="Q138" s="248"/>
      <c r="R138" s="248"/>
      <c r="S138" s="248"/>
      <c r="T138" s="248"/>
      <c r="U138" s="248"/>
      <c r="V138" s="248"/>
      <c r="W138" s="248"/>
      <c r="X138" s="249"/>
      <c r="Y138" s="49">
        <f>SUM(Y135:Y137)</f>
        <v>74.089999999999989</v>
      </c>
      <c r="Z138" s="50">
        <f>N138</f>
        <v>23.349999999999998</v>
      </c>
    </row>
    <row r="139" spans="1:26" s="25" customFormat="1" ht="15.75" thickBot="1">
      <c r="A139" s="236">
        <v>3</v>
      </c>
      <c r="B139" s="227" t="s">
        <v>262</v>
      </c>
      <c r="C139" s="213" t="s">
        <v>264</v>
      </c>
      <c r="D139" s="210">
        <v>2013</v>
      </c>
      <c r="E139" s="210" t="s">
        <v>168</v>
      </c>
      <c r="F139" s="227" t="s">
        <v>263</v>
      </c>
      <c r="G139" s="26"/>
      <c r="H139" s="134">
        <v>9.1</v>
      </c>
      <c r="I139" s="135">
        <v>9.1</v>
      </c>
      <c r="J139" s="135">
        <v>9.1</v>
      </c>
      <c r="K139" s="135">
        <v>8.8000000000000007</v>
      </c>
      <c r="L139" s="136">
        <v>8.6999999999999993</v>
      </c>
      <c r="M139" s="137">
        <v>0</v>
      </c>
      <c r="N139" s="32">
        <f>(I139+J139+K139+L139-MAX(I139:L139)-MIN(I139:L139))/2</f>
        <v>8.9500000000000011</v>
      </c>
      <c r="O139" s="33">
        <f>N139*2-M139</f>
        <v>17.900000000000002</v>
      </c>
      <c r="P139" s="34">
        <v>62</v>
      </c>
      <c r="Q139" s="53">
        <v>0.6</v>
      </c>
      <c r="R139" s="134">
        <v>8</v>
      </c>
      <c r="S139" s="135">
        <v>8.1</v>
      </c>
      <c r="T139" s="135">
        <v>8</v>
      </c>
      <c r="U139" s="135">
        <v>8.1</v>
      </c>
      <c r="V139" s="136">
        <v>8</v>
      </c>
      <c r="W139" s="32">
        <f>(S139+T139+U139+V139-MAX(S139:V139)-MIN(S139:V139))/2</f>
        <v>8.0500000000000007</v>
      </c>
      <c r="X139" s="33">
        <v>0.3</v>
      </c>
      <c r="Y139" s="53">
        <f>SUM(W139,O139,Q139)-X139</f>
        <v>26.250000000000004</v>
      </c>
      <c r="Z139" s="233" t="str">
        <f>IF(N142&gt;=25.8,"КМС","б\р")</f>
        <v>б\р</v>
      </c>
    </row>
    <row r="140" spans="1:26" s="25" customFormat="1" ht="15.75" thickBot="1">
      <c r="A140" s="237"/>
      <c r="B140" s="228"/>
      <c r="C140" s="239" t="s">
        <v>265</v>
      </c>
      <c r="D140" s="231">
        <v>2009</v>
      </c>
      <c r="E140" s="231" t="s">
        <v>59</v>
      </c>
      <c r="F140" s="228"/>
      <c r="G140" s="37" t="s">
        <v>17</v>
      </c>
      <c r="H140" s="134">
        <v>7.6</v>
      </c>
      <c r="I140" s="135">
        <v>7.6</v>
      </c>
      <c r="J140" s="135">
        <v>7</v>
      </c>
      <c r="K140" s="135">
        <v>7.7</v>
      </c>
      <c r="L140" s="136">
        <v>7.6</v>
      </c>
      <c r="M140" s="137">
        <v>0</v>
      </c>
      <c r="N140" s="32">
        <f>(I140+J140+K140+L140-MAX(I140:L140)-MIN(I140:L140))/2</f>
        <v>7.6</v>
      </c>
      <c r="O140" s="33">
        <f>N140*2-M140</f>
        <v>15.2</v>
      </c>
      <c r="P140" s="34">
        <v>24</v>
      </c>
      <c r="Q140" s="53">
        <f t="shared" ref="Q140:Q141" si="111">P140/100</f>
        <v>0.24</v>
      </c>
      <c r="R140" s="134">
        <v>7.4</v>
      </c>
      <c r="S140" s="135">
        <v>7.8</v>
      </c>
      <c r="T140" s="135">
        <v>7.4</v>
      </c>
      <c r="U140" s="135">
        <v>7.8</v>
      </c>
      <c r="V140" s="136">
        <v>7.4</v>
      </c>
      <c r="W140" s="32">
        <f>(S140+T140+U140+V140-MAX(S140:V140)-MIN(S140:V140))/2</f>
        <v>7.5999999999999988</v>
      </c>
      <c r="X140" s="33">
        <v>0</v>
      </c>
      <c r="Y140" s="36">
        <f>SUM(W140,O140,Q140)-X140</f>
        <v>23.039999999999996</v>
      </c>
      <c r="Z140" s="234"/>
    </row>
    <row r="141" spans="1:26" s="25" customFormat="1" ht="22.5" thickBot="1">
      <c r="A141" s="237"/>
      <c r="B141" s="229"/>
      <c r="C141" s="239"/>
      <c r="D141" s="231"/>
      <c r="E141" s="231"/>
      <c r="F141" s="228"/>
      <c r="G141" s="38" t="s">
        <v>45</v>
      </c>
      <c r="H141" s="138">
        <v>6.8</v>
      </c>
      <c r="I141" s="135">
        <v>6.8</v>
      </c>
      <c r="J141" s="135">
        <v>7.3</v>
      </c>
      <c r="K141" s="135">
        <v>8.1999999999999993</v>
      </c>
      <c r="L141" s="136">
        <v>7.5</v>
      </c>
      <c r="M141" s="139">
        <v>0.6</v>
      </c>
      <c r="N141" s="140">
        <f>(I141+J141+K141+L141-MAX(I141:L141)-MIN(I141:L141))/2</f>
        <v>7.3999999999999986</v>
      </c>
      <c r="O141" s="33">
        <f>N141*2-M141</f>
        <v>14.199999999999998</v>
      </c>
      <c r="P141" s="44">
        <v>35</v>
      </c>
      <c r="Q141" s="53">
        <f t="shared" si="111"/>
        <v>0.35</v>
      </c>
      <c r="R141" s="138">
        <v>7.3</v>
      </c>
      <c r="S141" s="135">
        <v>7.5</v>
      </c>
      <c r="T141" s="135">
        <v>7.3</v>
      </c>
      <c r="U141" s="135">
        <v>7.5</v>
      </c>
      <c r="V141" s="136">
        <v>7.3</v>
      </c>
      <c r="W141" s="32">
        <f>(S141+T141+U141+V141-MAX(S141:V141)-MIN(S141:V141))/2</f>
        <v>7.4</v>
      </c>
      <c r="X141" s="46">
        <v>0</v>
      </c>
      <c r="Y141" s="36">
        <f>SUM(W141,O141,Q141)-X141</f>
        <v>21.95</v>
      </c>
      <c r="Z141" s="235"/>
    </row>
    <row r="142" spans="1:26" s="25" customFormat="1" ht="15.75" thickBot="1">
      <c r="A142" s="238"/>
      <c r="B142" s="230"/>
      <c r="C142" s="190" t="s">
        <v>266</v>
      </c>
      <c r="D142" s="211">
        <v>2006</v>
      </c>
      <c r="E142" s="211" t="s">
        <v>180</v>
      </c>
      <c r="F142" s="263"/>
      <c r="G142" s="241" t="s">
        <v>43</v>
      </c>
      <c r="H142" s="242"/>
      <c r="I142" s="242"/>
      <c r="J142" s="242"/>
      <c r="K142" s="242"/>
      <c r="L142" s="242"/>
      <c r="M142" s="243"/>
      <c r="N142" s="47">
        <f>SUM(N139:N141)-M139-M140-M141</f>
        <v>23.349999999999998</v>
      </c>
      <c r="O142" s="48"/>
      <c r="P142" s="247" t="s">
        <v>46</v>
      </c>
      <c r="Q142" s="248"/>
      <c r="R142" s="248"/>
      <c r="S142" s="248"/>
      <c r="T142" s="248"/>
      <c r="U142" s="248"/>
      <c r="V142" s="248"/>
      <c r="W142" s="248"/>
      <c r="X142" s="249"/>
      <c r="Y142" s="49">
        <f>SUM(Y139:Y141)</f>
        <v>71.239999999999995</v>
      </c>
      <c r="Z142" s="50">
        <f>N142</f>
        <v>23.349999999999998</v>
      </c>
    </row>
    <row r="143" spans="1:26" ht="15.75" thickBot="1">
      <c r="A143" s="236">
        <v>4</v>
      </c>
      <c r="B143" s="227" t="s">
        <v>236</v>
      </c>
      <c r="C143" s="213" t="s">
        <v>244</v>
      </c>
      <c r="D143" s="210">
        <v>2013</v>
      </c>
      <c r="E143" s="210" t="s">
        <v>145</v>
      </c>
      <c r="F143" s="227" t="s">
        <v>237</v>
      </c>
      <c r="G143" s="26" t="s">
        <v>4</v>
      </c>
      <c r="H143" s="134">
        <v>8.1</v>
      </c>
      <c r="I143" s="135">
        <v>8.1</v>
      </c>
      <c r="J143" s="135">
        <v>8.6999999999999993</v>
      </c>
      <c r="K143" s="135">
        <v>8.1</v>
      </c>
      <c r="L143" s="136">
        <v>8.1999999999999993</v>
      </c>
      <c r="M143" s="137">
        <v>0</v>
      </c>
      <c r="N143" s="32">
        <f>(I143+J143+K143+L143-MAX(I143:L143)-MIN(I143:L143))/2</f>
        <v>8.1499999999999986</v>
      </c>
      <c r="O143" s="33">
        <f>N143*2-M143</f>
        <v>16.299999999999997</v>
      </c>
      <c r="P143" s="34">
        <v>56</v>
      </c>
      <c r="Q143" s="53">
        <f t="shared" ref="Q143:Q145" si="112">P143/100</f>
        <v>0.56000000000000005</v>
      </c>
      <c r="R143" s="134">
        <v>8</v>
      </c>
      <c r="S143" s="135">
        <v>8</v>
      </c>
      <c r="T143" s="135">
        <v>8.1</v>
      </c>
      <c r="U143" s="135">
        <v>8</v>
      </c>
      <c r="V143" s="136">
        <v>8.1</v>
      </c>
      <c r="W143" s="32">
        <f>(S143+T143+U143+V143-MAX(S143:V143)-MIN(S143:V143))/2</f>
        <v>8.0500000000000007</v>
      </c>
      <c r="X143" s="33">
        <v>0.6</v>
      </c>
      <c r="Y143" s="53">
        <f>SUM(W143,O143,Q143)-X143</f>
        <v>24.309999999999995</v>
      </c>
      <c r="Z143" s="233" t="str">
        <f>IF(N146&gt;=25.8,"КМС","б\р")</f>
        <v>б\р</v>
      </c>
    </row>
    <row r="144" spans="1:26" ht="15.75" thickBot="1">
      <c r="A144" s="237"/>
      <c r="B144" s="228"/>
      <c r="C144" s="239" t="s">
        <v>245</v>
      </c>
      <c r="D144" s="231">
        <v>2008</v>
      </c>
      <c r="E144" s="231">
        <v>2</v>
      </c>
      <c r="F144" s="231"/>
      <c r="G144" s="37" t="s">
        <v>17</v>
      </c>
      <c r="H144" s="134">
        <v>5.9</v>
      </c>
      <c r="I144" s="135">
        <v>5.9</v>
      </c>
      <c r="J144" s="135">
        <v>5.9</v>
      </c>
      <c r="K144" s="135">
        <v>6.7</v>
      </c>
      <c r="L144" s="136">
        <v>7.4</v>
      </c>
      <c r="M144" s="137">
        <v>0</v>
      </c>
      <c r="N144" s="32">
        <f>(I144+J144+K144+L144-MAX(I144:L144)-MIN(I144:L144))/2</f>
        <v>6.3</v>
      </c>
      <c r="O144" s="33">
        <f>N144*2-M144</f>
        <v>12.6</v>
      </c>
      <c r="P144" s="34">
        <v>40</v>
      </c>
      <c r="Q144" s="53">
        <f t="shared" si="112"/>
        <v>0.4</v>
      </c>
      <c r="R144" s="134">
        <v>7</v>
      </c>
      <c r="S144" s="135">
        <v>7.3</v>
      </c>
      <c r="T144" s="135">
        <v>7</v>
      </c>
      <c r="U144" s="135">
        <v>7.3</v>
      </c>
      <c r="V144" s="136">
        <v>7</v>
      </c>
      <c r="W144" s="32">
        <f>(S144+T144+U144+V144-MAX(S144:V144)-MIN(S144:V144))/2</f>
        <v>7.15</v>
      </c>
      <c r="X144" s="33">
        <v>0</v>
      </c>
      <c r="Y144" s="36">
        <f>SUM(W144,O144,Q144)-X144</f>
        <v>20.149999999999999</v>
      </c>
      <c r="Z144" s="234"/>
    </row>
    <row r="145" spans="1:26" ht="22.5" thickBot="1">
      <c r="A145" s="237"/>
      <c r="B145" s="229"/>
      <c r="C145" s="239"/>
      <c r="D145" s="231"/>
      <c r="E145" s="231"/>
      <c r="F145" s="231"/>
      <c r="G145" s="38" t="s">
        <v>45</v>
      </c>
      <c r="H145" s="138">
        <v>6.5</v>
      </c>
      <c r="I145" s="135">
        <v>6.5</v>
      </c>
      <c r="J145" s="135">
        <v>6.3</v>
      </c>
      <c r="K145" s="135">
        <v>6.8</v>
      </c>
      <c r="L145" s="136">
        <v>5.3</v>
      </c>
      <c r="M145" s="139">
        <v>1.9</v>
      </c>
      <c r="N145" s="140">
        <f>(I145+J145+K145+L145-MAX(I145:L145)-MIN(I145:L145))/2</f>
        <v>6.4</v>
      </c>
      <c r="O145" s="33">
        <f>N145*2-M145</f>
        <v>10.9</v>
      </c>
      <c r="P145" s="44">
        <v>49</v>
      </c>
      <c r="Q145" s="53">
        <f t="shared" si="112"/>
        <v>0.49</v>
      </c>
      <c r="R145" s="138">
        <v>7.5</v>
      </c>
      <c r="S145" s="135">
        <v>7.5</v>
      </c>
      <c r="T145" s="135">
        <v>7.6</v>
      </c>
      <c r="U145" s="135">
        <v>7.5</v>
      </c>
      <c r="V145" s="136">
        <v>7.6</v>
      </c>
      <c r="W145" s="32">
        <f>(S145+T145+U145+V145-MAX(S145:V145)-MIN(S145:V145))/2</f>
        <v>7.5500000000000007</v>
      </c>
      <c r="X145" s="46">
        <v>0</v>
      </c>
      <c r="Y145" s="36">
        <f>SUM(W145,O145,Q145)-X145</f>
        <v>18.940000000000001</v>
      </c>
      <c r="Z145" s="235"/>
    </row>
    <row r="146" spans="1:26" ht="15.75" thickBot="1">
      <c r="A146" s="238"/>
      <c r="B146" s="230"/>
      <c r="C146" s="190" t="s">
        <v>246</v>
      </c>
      <c r="D146" s="211">
        <v>2009</v>
      </c>
      <c r="E146" s="211">
        <v>3</v>
      </c>
      <c r="F146" s="232"/>
      <c r="G146" s="241" t="s">
        <v>43</v>
      </c>
      <c r="H146" s="242"/>
      <c r="I146" s="242"/>
      <c r="J146" s="242"/>
      <c r="K146" s="242"/>
      <c r="L146" s="242"/>
      <c r="M146" s="243"/>
      <c r="N146" s="47">
        <f>SUM(N143:N145)-M143-M144-M145</f>
        <v>18.950000000000003</v>
      </c>
      <c r="O146" s="48"/>
      <c r="P146" s="247" t="s">
        <v>46</v>
      </c>
      <c r="Q146" s="248"/>
      <c r="R146" s="248"/>
      <c r="S146" s="248"/>
      <c r="T146" s="248"/>
      <c r="U146" s="248"/>
      <c r="V146" s="248"/>
      <c r="W146" s="248"/>
      <c r="X146" s="249"/>
      <c r="Y146" s="49">
        <f>SUM(Y143:Y145)</f>
        <v>63.399999999999991</v>
      </c>
      <c r="Z146" s="50">
        <f>N146</f>
        <v>18.950000000000003</v>
      </c>
    </row>
    <row r="147" spans="1:26" ht="19.5" thickBot="1">
      <c r="A147" s="267" t="s">
        <v>127</v>
      </c>
      <c r="B147" s="268"/>
      <c r="C147" s="268"/>
      <c r="D147" s="268"/>
      <c r="E147" s="268"/>
      <c r="F147" s="268"/>
      <c r="G147" s="268"/>
      <c r="H147" s="268"/>
      <c r="I147" s="268"/>
      <c r="J147" s="268"/>
      <c r="K147" s="268"/>
      <c r="L147" s="268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/>
      <c r="X147" s="268"/>
      <c r="Y147" s="268"/>
      <c r="Z147" s="269"/>
    </row>
    <row r="148" spans="1:26" ht="15.75" thickBot="1">
      <c r="A148" s="251" t="s">
        <v>0</v>
      </c>
      <c r="B148" s="5" t="s">
        <v>2</v>
      </c>
      <c r="C148" s="251" t="s">
        <v>1</v>
      </c>
      <c r="D148" s="260" t="s">
        <v>28</v>
      </c>
      <c r="E148" s="255" t="s">
        <v>27</v>
      </c>
      <c r="F148" s="273" t="s">
        <v>16</v>
      </c>
      <c r="G148" s="275" t="s">
        <v>3</v>
      </c>
      <c r="H148" s="270" t="s">
        <v>113</v>
      </c>
      <c r="I148" s="271"/>
      <c r="J148" s="271"/>
      <c r="K148" s="271"/>
      <c r="L148" s="272"/>
      <c r="M148" s="258" t="s">
        <v>32</v>
      </c>
      <c r="N148" s="258" t="s">
        <v>33</v>
      </c>
      <c r="O148" s="258" t="s">
        <v>34</v>
      </c>
      <c r="P148" s="253" t="s">
        <v>25</v>
      </c>
      <c r="Q148" s="255" t="s">
        <v>114</v>
      </c>
      <c r="R148" s="270" t="s">
        <v>44</v>
      </c>
      <c r="S148" s="271" t="s">
        <v>44</v>
      </c>
      <c r="T148" s="271"/>
      <c r="U148" s="271"/>
      <c r="V148" s="272"/>
      <c r="W148" s="258" t="s">
        <v>30</v>
      </c>
      <c r="X148" s="258" t="s">
        <v>29</v>
      </c>
      <c r="Y148" s="258" t="s">
        <v>35</v>
      </c>
      <c r="Z148" s="258" t="s">
        <v>49</v>
      </c>
    </row>
    <row r="149" spans="1:26" ht="15.75" thickBot="1">
      <c r="A149" s="252"/>
      <c r="B149" s="6" t="s">
        <v>15</v>
      </c>
      <c r="C149" s="252"/>
      <c r="D149" s="261"/>
      <c r="E149" s="256"/>
      <c r="F149" s="274"/>
      <c r="G149" s="276"/>
      <c r="H149" s="183" t="s">
        <v>9</v>
      </c>
      <c r="I149" s="178" t="s">
        <v>18</v>
      </c>
      <c r="J149" s="178" t="s">
        <v>19</v>
      </c>
      <c r="K149" s="178" t="s">
        <v>20</v>
      </c>
      <c r="L149" s="178" t="s">
        <v>21</v>
      </c>
      <c r="M149" s="259" t="s">
        <v>11</v>
      </c>
      <c r="N149" s="259" t="s">
        <v>22</v>
      </c>
      <c r="O149" s="259" t="s">
        <v>23</v>
      </c>
      <c r="P149" s="254"/>
      <c r="Q149" s="256" t="s">
        <v>24</v>
      </c>
      <c r="R149" s="183" t="s">
        <v>9</v>
      </c>
      <c r="S149" s="178" t="s">
        <v>5</v>
      </c>
      <c r="T149" s="178" t="s">
        <v>6</v>
      </c>
      <c r="U149" s="178" t="s">
        <v>7</v>
      </c>
      <c r="V149" s="178" t="s">
        <v>8</v>
      </c>
      <c r="W149" s="259" t="s">
        <v>10</v>
      </c>
      <c r="X149" s="259" t="s">
        <v>9</v>
      </c>
      <c r="Y149" s="259" t="s">
        <v>12</v>
      </c>
      <c r="Z149" s="259" t="s">
        <v>14</v>
      </c>
    </row>
    <row r="150" spans="1:26" ht="15.75" thickBot="1">
      <c r="A150" s="236">
        <v>1</v>
      </c>
      <c r="B150" s="227" t="s">
        <v>76</v>
      </c>
      <c r="C150" s="187" t="s">
        <v>417</v>
      </c>
      <c r="D150" s="189">
        <v>2012</v>
      </c>
      <c r="E150" s="189">
        <v>2</v>
      </c>
      <c r="F150" s="227" t="s">
        <v>77</v>
      </c>
      <c r="G150" s="26" t="s">
        <v>4</v>
      </c>
      <c r="H150" s="134">
        <v>9</v>
      </c>
      <c r="I150" s="135">
        <v>9</v>
      </c>
      <c r="J150" s="135">
        <v>8.6999999999999993</v>
      </c>
      <c r="K150" s="135">
        <v>9.1</v>
      </c>
      <c r="L150" s="136">
        <v>8.9</v>
      </c>
      <c r="M150" s="137">
        <v>0</v>
      </c>
      <c r="N150" s="32">
        <f>(I150+J150+K150+L150-MAX(I150:L150)-MIN(I150:L150))/2</f>
        <v>8.9499999999999975</v>
      </c>
      <c r="O150" s="33">
        <f>N150*2-M150</f>
        <v>17.899999999999995</v>
      </c>
      <c r="P150" s="34">
        <v>30</v>
      </c>
      <c r="Q150" s="53">
        <f>P150/100</f>
        <v>0.3</v>
      </c>
      <c r="R150" s="134">
        <v>8.6</v>
      </c>
      <c r="S150" s="135">
        <v>8.3000000000000007</v>
      </c>
      <c r="T150" s="135">
        <v>8.6</v>
      </c>
      <c r="U150" s="135">
        <v>8.3000000000000007</v>
      </c>
      <c r="V150" s="136">
        <v>8.6</v>
      </c>
      <c r="W150" s="32">
        <f>(S150+T150+U150+V150-MAX(S150:V150)-MIN(S150:V150))/2</f>
        <v>8.4499999999999975</v>
      </c>
      <c r="X150" s="33">
        <v>0</v>
      </c>
      <c r="Y150" s="53">
        <f>SUM(W150,O150,Q150)-X150</f>
        <v>26.649999999999995</v>
      </c>
      <c r="Z150" s="233" t="str">
        <f>IF(N153&gt;=16.4,"2 сп","б\р")</f>
        <v>2 сп</v>
      </c>
    </row>
    <row r="151" spans="1:26" ht="15.75" thickBot="1">
      <c r="A151" s="237"/>
      <c r="B151" s="228"/>
      <c r="C151" s="239" t="s">
        <v>146</v>
      </c>
      <c r="D151" s="231">
        <v>2010</v>
      </c>
      <c r="E151" s="231" t="s">
        <v>59</v>
      </c>
      <c r="F151" s="228"/>
      <c r="G151" s="37" t="s">
        <v>17</v>
      </c>
      <c r="H151" s="134">
        <v>9</v>
      </c>
      <c r="I151" s="135">
        <v>9</v>
      </c>
      <c r="J151" s="135">
        <v>8.6999999999999993</v>
      </c>
      <c r="K151" s="135">
        <v>8.8000000000000007</v>
      </c>
      <c r="L151" s="136">
        <v>9</v>
      </c>
      <c r="M151" s="137">
        <v>0</v>
      </c>
      <c r="N151" s="32">
        <f>(I151+J151+K151+L151-MAX(I151:L151)-MIN(I151:L151))/2</f>
        <v>8.9</v>
      </c>
      <c r="O151" s="33">
        <f>N151*2-M151</f>
        <v>17.8</v>
      </c>
      <c r="P151" s="34">
        <v>20</v>
      </c>
      <c r="Q151" s="53">
        <v>0.2</v>
      </c>
      <c r="R151" s="134">
        <v>8.1</v>
      </c>
      <c r="S151" s="135">
        <v>8.5</v>
      </c>
      <c r="T151" s="135">
        <v>8.1</v>
      </c>
      <c r="U151" s="135">
        <v>8.5</v>
      </c>
      <c r="V151" s="136">
        <v>8.1</v>
      </c>
      <c r="W151" s="32">
        <f>(S151+T151+U151+V151-MAX(S151:V151)-MIN(S151:V151))/2</f>
        <v>8.3000000000000007</v>
      </c>
      <c r="X151" s="33">
        <v>0</v>
      </c>
      <c r="Y151" s="36">
        <f>SUM(W151,O151,Q151)-X151</f>
        <v>26.3</v>
      </c>
      <c r="Z151" s="234"/>
    </row>
    <row r="152" spans="1:26" ht="22.5" thickBot="1">
      <c r="A152" s="237"/>
      <c r="B152" s="229"/>
      <c r="C152" s="239"/>
      <c r="D152" s="231"/>
      <c r="E152" s="231"/>
      <c r="F152" s="228"/>
      <c r="G152" s="38" t="s">
        <v>45</v>
      </c>
      <c r="H152" s="138"/>
      <c r="I152" s="135"/>
      <c r="J152" s="135"/>
      <c r="K152" s="135"/>
      <c r="L152" s="136"/>
      <c r="M152" s="139">
        <v>0</v>
      </c>
      <c r="N152" s="140">
        <f>(I152+J152+K152+L152-MAX(I152:L152)-MIN(I152:L152))/2</f>
        <v>0</v>
      </c>
      <c r="O152" s="33">
        <f>N152*2-M152</f>
        <v>0</v>
      </c>
      <c r="P152" s="44"/>
      <c r="Q152" s="53">
        <f t="shared" ref="Q152" si="113">P152/100</f>
        <v>0</v>
      </c>
      <c r="R152" s="138"/>
      <c r="S152" s="135"/>
      <c r="T152" s="135"/>
      <c r="U152" s="135"/>
      <c r="V152" s="136"/>
      <c r="W152" s="32">
        <f>(S152+T152+U152+V152-MAX(S152:V152)-MIN(S152:V152))/2</f>
        <v>0</v>
      </c>
      <c r="X152" s="46">
        <v>0</v>
      </c>
      <c r="Y152" s="36">
        <f>SUM(W152,O152,Q152)-X152</f>
        <v>0</v>
      </c>
      <c r="Z152" s="235"/>
    </row>
    <row r="153" spans="1:26" ht="15.75" thickBot="1">
      <c r="A153" s="238"/>
      <c r="B153" s="230"/>
      <c r="C153" s="190" t="s">
        <v>147</v>
      </c>
      <c r="D153" s="192">
        <v>2007</v>
      </c>
      <c r="E153" s="192">
        <v>2</v>
      </c>
      <c r="F153" s="263"/>
      <c r="G153" s="241" t="s">
        <v>43</v>
      </c>
      <c r="H153" s="242"/>
      <c r="I153" s="242"/>
      <c r="J153" s="242"/>
      <c r="K153" s="242"/>
      <c r="L153" s="242"/>
      <c r="M153" s="243"/>
      <c r="N153" s="47">
        <f>SUM(N150:N152)-M150-M151-M152</f>
        <v>17.849999999999998</v>
      </c>
      <c r="O153" s="48"/>
      <c r="P153" s="247" t="s">
        <v>46</v>
      </c>
      <c r="Q153" s="248"/>
      <c r="R153" s="248"/>
      <c r="S153" s="248"/>
      <c r="T153" s="248"/>
      <c r="U153" s="248"/>
      <c r="V153" s="248"/>
      <c r="W153" s="248"/>
      <c r="X153" s="249"/>
      <c r="Y153" s="49">
        <f>SUM(Y150:Y152)</f>
        <v>52.949999999999996</v>
      </c>
      <c r="Z153" s="50">
        <f>N153</f>
        <v>17.849999999999998</v>
      </c>
    </row>
    <row r="154" spans="1:26" ht="15.75" thickBot="1">
      <c r="A154" s="236">
        <v>2</v>
      </c>
      <c r="B154" s="227" t="s">
        <v>191</v>
      </c>
      <c r="C154" s="193" t="s">
        <v>193</v>
      </c>
      <c r="D154" s="189">
        <v>2013</v>
      </c>
      <c r="E154" s="189" t="s">
        <v>168</v>
      </c>
      <c r="F154" s="227" t="s">
        <v>192</v>
      </c>
      <c r="G154" s="26" t="s">
        <v>4</v>
      </c>
      <c r="H154" s="134">
        <v>8.5</v>
      </c>
      <c r="I154" s="135">
        <v>8.5</v>
      </c>
      <c r="J154" s="135">
        <v>8.6</v>
      </c>
      <c r="K154" s="135">
        <v>8.5</v>
      </c>
      <c r="L154" s="136">
        <v>8.5</v>
      </c>
      <c r="M154" s="137">
        <v>0</v>
      </c>
      <c r="N154" s="32">
        <f>(I154+J154+K154+L154-MAX(I154:L154)-MIN(I154:L154))/2</f>
        <v>8.5</v>
      </c>
      <c r="O154" s="33">
        <f>N154*2-M154</f>
        <v>17</v>
      </c>
      <c r="P154" s="34">
        <v>26</v>
      </c>
      <c r="Q154" s="53">
        <v>0.26</v>
      </c>
      <c r="R154" s="134">
        <v>7.7</v>
      </c>
      <c r="S154" s="135">
        <v>7.6</v>
      </c>
      <c r="T154" s="135">
        <v>7.7</v>
      </c>
      <c r="U154" s="135">
        <v>7.6</v>
      </c>
      <c r="V154" s="136">
        <v>7.7</v>
      </c>
      <c r="W154" s="32">
        <f>(S154+T154+U154+V154-MAX(S154:V154)-MIN(S154:V154))/2</f>
        <v>7.6499999999999995</v>
      </c>
      <c r="X154" s="33">
        <v>0</v>
      </c>
      <c r="Y154" s="53">
        <f>SUM(W154,O154,Q154)-X154</f>
        <v>24.91</v>
      </c>
      <c r="Z154" s="233" t="str">
        <f>IF(N157&gt;=16.4,"2 сп","б\р")</f>
        <v>2 сп</v>
      </c>
    </row>
    <row r="155" spans="1:26" ht="15.75" thickBot="1">
      <c r="A155" s="237"/>
      <c r="B155" s="228"/>
      <c r="C155" s="239" t="s">
        <v>194</v>
      </c>
      <c r="D155" s="231">
        <v>2010</v>
      </c>
      <c r="E155" s="231" t="s">
        <v>168</v>
      </c>
      <c r="F155" s="231"/>
      <c r="G155" s="37" t="s">
        <v>17</v>
      </c>
      <c r="H155" s="134">
        <v>8.9</v>
      </c>
      <c r="I155" s="135">
        <v>8.9</v>
      </c>
      <c r="J155" s="135">
        <v>8.5</v>
      </c>
      <c r="K155" s="135">
        <v>8.9</v>
      </c>
      <c r="L155" s="136">
        <v>8.9</v>
      </c>
      <c r="M155" s="137">
        <v>0</v>
      </c>
      <c r="N155" s="32">
        <f>(I155+J155+K155+L155-MAX(I155:L155)-MIN(I155:L155))/2</f>
        <v>8.8999999999999986</v>
      </c>
      <c r="O155" s="33">
        <f>N155*2-M155</f>
        <v>17.799999999999997</v>
      </c>
      <c r="P155" s="34">
        <v>20</v>
      </c>
      <c r="Q155" s="53">
        <f t="shared" ref="Q155:Q156" si="114">P155/100</f>
        <v>0.2</v>
      </c>
      <c r="R155" s="134">
        <v>7.8</v>
      </c>
      <c r="S155" s="135">
        <v>8</v>
      </c>
      <c r="T155" s="135">
        <v>7.8</v>
      </c>
      <c r="U155" s="135">
        <v>8</v>
      </c>
      <c r="V155" s="136">
        <v>7.8</v>
      </c>
      <c r="W155" s="32">
        <f>(S155+T155+U155+V155-MAX(S155:V155)-MIN(S155:V155))/2</f>
        <v>7.9</v>
      </c>
      <c r="X155" s="33">
        <v>0</v>
      </c>
      <c r="Y155" s="36">
        <f>SUM(W155,O155,Q155)-X155</f>
        <v>25.899999999999995</v>
      </c>
      <c r="Z155" s="234"/>
    </row>
    <row r="156" spans="1:26" ht="22.5" thickBot="1">
      <c r="A156" s="237"/>
      <c r="B156" s="229"/>
      <c r="C156" s="239"/>
      <c r="D156" s="231"/>
      <c r="E156" s="231"/>
      <c r="F156" s="231"/>
      <c r="G156" s="38" t="s">
        <v>45</v>
      </c>
      <c r="H156" s="138"/>
      <c r="I156" s="135"/>
      <c r="J156" s="135"/>
      <c r="K156" s="135"/>
      <c r="L156" s="136"/>
      <c r="M156" s="139">
        <v>0</v>
      </c>
      <c r="N156" s="140">
        <f>(I156+J156+K156+L156-MAX(I156:L156)-MIN(I156:L156))/2</f>
        <v>0</v>
      </c>
      <c r="O156" s="33">
        <f>N156*2-M156</f>
        <v>0</v>
      </c>
      <c r="P156" s="44"/>
      <c r="Q156" s="53">
        <f t="shared" si="114"/>
        <v>0</v>
      </c>
      <c r="R156" s="138"/>
      <c r="S156" s="135"/>
      <c r="T156" s="135"/>
      <c r="U156" s="135"/>
      <c r="V156" s="136"/>
      <c r="W156" s="32">
        <f>(S156+T156+U156+V156-MAX(S156:V156)-MIN(S156:V156))/2</f>
        <v>0</v>
      </c>
      <c r="X156" s="46">
        <v>0</v>
      </c>
      <c r="Y156" s="36">
        <f>SUM(W156,O156,Q156)-X156</f>
        <v>0</v>
      </c>
      <c r="Z156" s="235"/>
    </row>
    <row r="157" spans="1:26" s="25" customFormat="1" ht="15.75" thickBot="1">
      <c r="A157" s="238"/>
      <c r="B157" s="230"/>
      <c r="C157" s="194" t="s">
        <v>195</v>
      </c>
      <c r="D157" s="192">
        <v>2008</v>
      </c>
      <c r="E157" s="192" t="s">
        <v>59</v>
      </c>
      <c r="F157" s="232"/>
      <c r="G157" s="241" t="s">
        <v>43</v>
      </c>
      <c r="H157" s="242"/>
      <c r="I157" s="242"/>
      <c r="J157" s="242"/>
      <c r="K157" s="242"/>
      <c r="L157" s="242"/>
      <c r="M157" s="243"/>
      <c r="N157" s="47">
        <f>SUM(N154:N156)-M154-M155-M156</f>
        <v>17.399999999999999</v>
      </c>
      <c r="O157" s="48"/>
      <c r="P157" s="247" t="s">
        <v>46</v>
      </c>
      <c r="Q157" s="248"/>
      <c r="R157" s="248"/>
      <c r="S157" s="248"/>
      <c r="T157" s="248"/>
      <c r="U157" s="248"/>
      <c r="V157" s="248"/>
      <c r="W157" s="248"/>
      <c r="X157" s="249"/>
      <c r="Y157" s="49">
        <f>SUM(Y154:Y156)</f>
        <v>50.809999999999995</v>
      </c>
      <c r="Z157" s="50">
        <f>N157</f>
        <v>17.399999999999999</v>
      </c>
    </row>
    <row r="158" spans="1:26" s="25" customFormat="1" ht="15.75" thickBot="1">
      <c r="A158" s="236">
        <v>3</v>
      </c>
      <c r="B158" s="227" t="s">
        <v>325</v>
      </c>
      <c r="C158" s="187" t="s">
        <v>343</v>
      </c>
      <c r="D158" s="188">
        <v>2014</v>
      </c>
      <c r="E158" s="189" t="s">
        <v>208</v>
      </c>
      <c r="F158" s="227" t="s">
        <v>326</v>
      </c>
      <c r="G158" s="26" t="s">
        <v>4</v>
      </c>
      <c r="H158" s="134">
        <v>8.5</v>
      </c>
      <c r="I158" s="135">
        <v>8.5</v>
      </c>
      <c r="J158" s="135">
        <v>8.8000000000000007</v>
      </c>
      <c r="K158" s="135">
        <v>8.5</v>
      </c>
      <c r="L158" s="136">
        <v>8.5</v>
      </c>
      <c r="M158" s="137">
        <v>0</v>
      </c>
      <c r="N158" s="32">
        <f>(I158+J158+K158+L158-MAX(I158:L158)-MIN(I158:L158))/2</f>
        <v>8.4999999999999982</v>
      </c>
      <c r="O158" s="33">
        <f>N158*2-M158</f>
        <v>16.999999999999996</v>
      </c>
      <c r="P158" s="34">
        <v>30</v>
      </c>
      <c r="Q158" s="53">
        <f t="shared" ref="Q158:Q160" si="115">P158/100</f>
        <v>0.3</v>
      </c>
      <c r="R158" s="134">
        <v>7.2</v>
      </c>
      <c r="S158" s="135">
        <v>7.5</v>
      </c>
      <c r="T158" s="135">
        <v>7.2</v>
      </c>
      <c r="U158" s="135">
        <v>7.5</v>
      </c>
      <c r="V158" s="136">
        <v>7.2</v>
      </c>
      <c r="W158" s="32">
        <f>(S158+T158+U158+V158-MAX(S158:V158)-MIN(S158:V158))/2</f>
        <v>7.35</v>
      </c>
      <c r="X158" s="33">
        <v>0.3</v>
      </c>
      <c r="Y158" s="53">
        <f>SUM(W158,O158,Q158)-X158</f>
        <v>24.349999999999994</v>
      </c>
      <c r="Z158" s="233" t="str">
        <f>IF(N161&gt;=16.4,"2 сп","б\р")</f>
        <v>2 сп</v>
      </c>
    </row>
    <row r="159" spans="1:26" s="25" customFormat="1" ht="15.75" thickBot="1">
      <c r="A159" s="237"/>
      <c r="B159" s="228"/>
      <c r="C159" s="239" t="s">
        <v>344</v>
      </c>
      <c r="D159" s="231">
        <v>2010</v>
      </c>
      <c r="E159" s="231">
        <v>2</v>
      </c>
      <c r="F159" s="231"/>
      <c r="G159" s="37" t="s">
        <v>17</v>
      </c>
      <c r="H159" s="134">
        <v>7.7</v>
      </c>
      <c r="I159" s="135">
        <v>8.3000000000000007</v>
      </c>
      <c r="J159" s="135">
        <v>8.1</v>
      </c>
      <c r="K159" s="135">
        <v>8.5</v>
      </c>
      <c r="L159" s="136">
        <v>8.5</v>
      </c>
      <c r="M159" s="137">
        <v>0</v>
      </c>
      <c r="N159" s="32">
        <f>(I159+J159+K159+L159-MAX(I159:L159)-MIN(I159:L159))/2</f>
        <v>8.3999999999999986</v>
      </c>
      <c r="O159" s="33">
        <f>N159*2-M159</f>
        <v>16.799999999999997</v>
      </c>
      <c r="P159" s="34">
        <v>20</v>
      </c>
      <c r="Q159" s="53">
        <f t="shared" si="115"/>
        <v>0.2</v>
      </c>
      <c r="R159" s="134">
        <v>7.2</v>
      </c>
      <c r="S159" s="135">
        <v>7.3</v>
      </c>
      <c r="T159" s="135">
        <v>7.2</v>
      </c>
      <c r="U159" s="135">
        <v>7.3</v>
      </c>
      <c r="V159" s="136">
        <v>7.2</v>
      </c>
      <c r="W159" s="32">
        <f>(S159+T159+U159+V159-MAX(S159:V159)-MIN(S159:V159))/2</f>
        <v>7.25</v>
      </c>
      <c r="X159" s="33">
        <v>0</v>
      </c>
      <c r="Y159" s="36">
        <f>SUM(W159,O159,Q159)-X159</f>
        <v>24.249999999999996</v>
      </c>
      <c r="Z159" s="234"/>
    </row>
    <row r="160" spans="1:26" s="25" customFormat="1" ht="22.5" thickBot="1">
      <c r="A160" s="237"/>
      <c r="B160" s="229"/>
      <c r="C160" s="239"/>
      <c r="D160" s="231"/>
      <c r="E160" s="231"/>
      <c r="F160" s="231"/>
      <c r="G160" s="38" t="s">
        <v>45</v>
      </c>
      <c r="H160" s="138"/>
      <c r="I160" s="135"/>
      <c r="J160" s="135"/>
      <c r="K160" s="135"/>
      <c r="L160" s="136"/>
      <c r="M160" s="139">
        <v>0</v>
      </c>
      <c r="N160" s="140">
        <f>(I160+J160+K160+L160-MAX(I160:L160)-MIN(I160:L160))/2</f>
        <v>0</v>
      </c>
      <c r="O160" s="33">
        <f>N160*2-M160</f>
        <v>0</v>
      </c>
      <c r="P160" s="44"/>
      <c r="Q160" s="53">
        <f t="shared" si="115"/>
        <v>0</v>
      </c>
      <c r="R160" s="138"/>
      <c r="S160" s="135"/>
      <c r="T160" s="135"/>
      <c r="U160" s="135"/>
      <c r="V160" s="136"/>
      <c r="W160" s="32">
        <f>(S160+T160+U160+V160-MAX(S160:V160)-MIN(S160:V160))/2</f>
        <v>0</v>
      </c>
      <c r="X160" s="46">
        <v>0</v>
      </c>
      <c r="Y160" s="36">
        <f>SUM(W160,O160,Q160)-X160</f>
        <v>0</v>
      </c>
      <c r="Z160" s="235"/>
    </row>
    <row r="161" spans="1:26" s="25" customFormat="1" ht="15.75" thickBot="1">
      <c r="A161" s="238"/>
      <c r="B161" s="230"/>
      <c r="C161" s="190" t="s">
        <v>345</v>
      </c>
      <c r="D161" s="191">
        <v>2011</v>
      </c>
      <c r="E161" s="192">
        <v>2</v>
      </c>
      <c r="F161" s="232"/>
      <c r="G161" s="241" t="s">
        <v>43</v>
      </c>
      <c r="H161" s="242"/>
      <c r="I161" s="242"/>
      <c r="J161" s="242"/>
      <c r="K161" s="242"/>
      <c r="L161" s="242"/>
      <c r="M161" s="243"/>
      <c r="N161" s="47">
        <f>SUM(N158:N160)-M158-M159-M160</f>
        <v>16.899999999999999</v>
      </c>
      <c r="O161" s="48"/>
      <c r="P161" s="247" t="s">
        <v>46</v>
      </c>
      <c r="Q161" s="248"/>
      <c r="R161" s="248"/>
      <c r="S161" s="248"/>
      <c r="T161" s="248"/>
      <c r="U161" s="248"/>
      <c r="V161" s="248"/>
      <c r="W161" s="248"/>
      <c r="X161" s="249"/>
      <c r="Y161" s="49">
        <f>SUM(Y158:Y160)</f>
        <v>48.599999999999994</v>
      </c>
      <c r="Z161" s="50">
        <f>N161</f>
        <v>16.899999999999999</v>
      </c>
    </row>
    <row r="162" spans="1:26" s="25" customFormat="1" ht="15.75" thickBot="1">
      <c r="A162" s="236">
        <v>4</v>
      </c>
      <c r="B162" s="227" t="s">
        <v>216</v>
      </c>
      <c r="C162" s="193" t="s">
        <v>233</v>
      </c>
      <c r="D162" s="189">
        <v>2013</v>
      </c>
      <c r="E162" s="189">
        <v>2</v>
      </c>
      <c r="F162" s="227" t="s">
        <v>217</v>
      </c>
      <c r="G162" s="26" t="s">
        <v>4</v>
      </c>
      <c r="H162" s="134">
        <v>8</v>
      </c>
      <c r="I162" s="135">
        <v>8</v>
      </c>
      <c r="J162" s="135">
        <v>8.1</v>
      </c>
      <c r="K162" s="135">
        <v>8.1</v>
      </c>
      <c r="L162" s="136">
        <v>8.6</v>
      </c>
      <c r="M162" s="137">
        <v>0</v>
      </c>
      <c r="N162" s="32">
        <f>(I162+J162+K162+L162-MAX(I162:L162)-MIN(I162:L162))/2</f>
        <v>8.1000000000000014</v>
      </c>
      <c r="O162" s="33">
        <f>N162*2-M162</f>
        <v>16.200000000000003</v>
      </c>
      <c r="P162" s="34">
        <v>30</v>
      </c>
      <c r="Q162" s="53">
        <f t="shared" ref="Q162:Q164" si="116">P162/100</f>
        <v>0.3</v>
      </c>
      <c r="R162" s="134">
        <v>7.4</v>
      </c>
      <c r="S162" s="135">
        <v>7.7</v>
      </c>
      <c r="T162" s="135">
        <v>7.4</v>
      </c>
      <c r="U162" s="135">
        <v>7.7</v>
      </c>
      <c r="V162" s="136">
        <v>7.4</v>
      </c>
      <c r="W162" s="32">
        <f>(S162+T162+U162+V162-MAX(S162:V162)-MIN(S162:V162))/2</f>
        <v>7.5500000000000016</v>
      </c>
      <c r="X162" s="33">
        <v>0</v>
      </c>
      <c r="Y162" s="53">
        <f>SUM(W162,O162,Q162)-X162</f>
        <v>24.050000000000004</v>
      </c>
      <c r="Z162" s="233" t="str">
        <f>IF(N165&gt;=16.4,"2 сп","б\р")</f>
        <v>2 сп</v>
      </c>
    </row>
    <row r="163" spans="1:26" s="25" customFormat="1" ht="15.75" thickBot="1">
      <c r="A163" s="237"/>
      <c r="B163" s="228"/>
      <c r="C163" s="239" t="s">
        <v>234</v>
      </c>
      <c r="D163" s="231">
        <v>2009</v>
      </c>
      <c r="E163" s="231">
        <v>2</v>
      </c>
      <c r="F163" s="231"/>
      <c r="G163" s="37" t="s">
        <v>17</v>
      </c>
      <c r="H163" s="134">
        <v>8</v>
      </c>
      <c r="I163" s="135">
        <v>8.1999999999999993</v>
      </c>
      <c r="J163" s="135">
        <v>8.6</v>
      </c>
      <c r="K163" s="135">
        <v>8.5</v>
      </c>
      <c r="L163" s="136">
        <v>8</v>
      </c>
      <c r="M163" s="137">
        <v>0</v>
      </c>
      <c r="N163" s="32">
        <f>(I163+J163+K163+L163-MAX(I163:L163)-MIN(I163:L163))/2</f>
        <v>8.3499999999999979</v>
      </c>
      <c r="O163" s="33">
        <f>N163*2-M163</f>
        <v>16.699999999999996</v>
      </c>
      <c r="P163" s="34">
        <v>20</v>
      </c>
      <c r="Q163" s="53">
        <f t="shared" si="116"/>
        <v>0.2</v>
      </c>
      <c r="R163" s="134">
        <v>7</v>
      </c>
      <c r="S163" s="135">
        <v>7</v>
      </c>
      <c r="T163" s="135">
        <v>7.5</v>
      </c>
      <c r="U163" s="135">
        <v>7</v>
      </c>
      <c r="V163" s="136">
        <v>7.5</v>
      </c>
      <c r="W163" s="32">
        <f>(S163+T163+U163+V163-MAX(S163:V163)-MIN(S163:V163))/2</f>
        <v>7.25</v>
      </c>
      <c r="X163" s="33">
        <v>0</v>
      </c>
      <c r="Y163" s="36">
        <f>SUM(W163,O163,Q163)-X163</f>
        <v>24.149999999999995</v>
      </c>
      <c r="Z163" s="234"/>
    </row>
    <row r="164" spans="1:26" ht="22.5" thickBot="1">
      <c r="A164" s="237"/>
      <c r="B164" s="229"/>
      <c r="C164" s="239"/>
      <c r="D164" s="231"/>
      <c r="E164" s="231"/>
      <c r="F164" s="231"/>
      <c r="G164" s="38" t="s">
        <v>45</v>
      </c>
      <c r="H164" s="138"/>
      <c r="I164" s="135"/>
      <c r="J164" s="135"/>
      <c r="K164" s="135"/>
      <c r="L164" s="136"/>
      <c r="M164" s="139">
        <v>0</v>
      </c>
      <c r="N164" s="140">
        <f>(I164+J164+K164+L164-MAX(I164:L164)-MIN(I164:L164))/2</f>
        <v>0</v>
      </c>
      <c r="O164" s="33">
        <f>N164*2-M164</f>
        <v>0</v>
      </c>
      <c r="P164" s="44"/>
      <c r="Q164" s="53">
        <f t="shared" si="116"/>
        <v>0</v>
      </c>
      <c r="R164" s="138"/>
      <c r="S164" s="135"/>
      <c r="T164" s="135"/>
      <c r="U164" s="135"/>
      <c r="V164" s="136"/>
      <c r="W164" s="32">
        <f>(S164+T164+U164+V164-MAX(S164:V164)-MIN(S164:V164))/2</f>
        <v>0</v>
      </c>
      <c r="X164" s="46">
        <v>0</v>
      </c>
      <c r="Y164" s="36">
        <f>SUM(W164,O164,Q164)-X164</f>
        <v>0</v>
      </c>
      <c r="Z164" s="235"/>
    </row>
    <row r="165" spans="1:26" ht="15.75" thickBot="1">
      <c r="A165" s="238"/>
      <c r="B165" s="230"/>
      <c r="C165" s="194" t="s">
        <v>235</v>
      </c>
      <c r="D165" s="192">
        <v>2009</v>
      </c>
      <c r="E165" s="192">
        <v>2</v>
      </c>
      <c r="F165" s="232"/>
      <c r="G165" s="241" t="s">
        <v>43</v>
      </c>
      <c r="H165" s="242"/>
      <c r="I165" s="242"/>
      <c r="J165" s="242"/>
      <c r="K165" s="242"/>
      <c r="L165" s="242"/>
      <c r="M165" s="243"/>
      <c r="N165" s="47">
        <f>SUM(N162:N164)-M162-M163-M164</f>
        <v>16.45</v>
      </c>
      <c r="O165" s="48"/>
      <c r="P165" s="247" t="s">
        <v>46</v>
      </c>
      <c r="Q165" s="248"/>
      <c r="R165" s="248"/>
      <c r="S165" s="248"/>
      <c r="T165" s="248"/>
      <c r="U165" s="248"/>
      <c r="V165" s="248"/>
      <c r="W165" s="248"/>
      <c r="X165" s="249"/>
      <c r="Y165" s="49">
        <f>SUM(Y162:Y164)</f>
        <v>48.2</v>
      </c>
      <c r="Z165" s="50">
        <f>N165</f>
        <v>16.45</v>
      </c>
    </row>
    <row r="166" spans="1:26" s="25" customFormat="1" ht="15.75" thickBot="1">
      <c r="A166" s="236">
        <v>5</v>
      </c>
      <c r="B166" s="227" t="s">
        <v>325</v>
      </c>
      <c r="C166" s="187" t="s">
        <v>340</v>
      </c>
      <c r="D166" s="188">
        <v>2014</v>
      </c>
      <c r="E166" s="189" t="s">
        <v>168</v>
      </c>
      <c r="F166" s="227" t="s">
        <v>326</v>
      </c>
      <c r="G166" s="26" t="s">
        <v>4</v>
      </c>
      <c r="H166" s="134">
        <v>8.4</v>
      </c>
      <c r="I166" s="135">
        <v>8.4</v>
      </c>
      <c r="J166" s="135">
        <v>8.5</v>
      </c>
      <c r="K166" s="135">
        <v>8.5</v>
      </c>
      <c r="L166" s="136">
        <v>8</v>
      </c>
      <c r="M166" s="137">
        <v>0</v>
      </c>
      <c r="N166" s="32">
        <f>(I166+J166+K166+L166-MAX(I166:L166)-MIN(I166:L166))/2</f>
        <v>8.4499999999999993</v>
      </c>
      <c r="O166" s="33">
        <f>N166*2-M166</f>
        <v>16.899999999999999</v>
      </c>
      <c r="P166" s="34">
        <v>30</v>
      </c>
      <c r="Q166" s="53">
        <f>P166/100</f>
        <v>0.3</v>
      </c>
      <c r="R166" s="134">
        <v>7.5</v>
      </c>
      <c r="S166" s="135">
        <v>7.5</v>
      </c>
      <c r="T166" s="135">
        <v>7.5</v>
      </c>
      <c r="U166" s="135">
        <v>7.5</v>
      </c>
      <c r="V166" s="136">
        <v>7.5</v>
      </c>
      <c r="W166" s="32">
        <f>(S166+T166+U166+V166-MAX(S166:V166)-MIN(S166:V166))/2</f>
        <v>7.5</v>
      </c>
      <c r="X166" s="33">
        <v>0</v>
      </c>
      <c r="Y166" s="53">
        <f>SUM(W166,O166,Q166)-X166</f>
        <v>24.7</v>
      </c>
      <c r="Z166" s="233" t="str">
        <f>IF(N169&gt;=16.4,"2 сп","б\р")</f>
        <v>2 сп</v>
      </c>
    </row>
    <row r="167" spans="1:26" s="25" customFormat="1" ht="15.75" thickBot="1">
      <c r="A167" s="237"/>
      <c r="B167" s="228"/>
      <c r="C167" s="239" t="s">
        <v>341</v>
      </c>
      <c r="D167" s="231">
        <v>2009</v>
      </c>
      <c r="E167" s="231">
        <v>2</v>
      </c>
      <c r="F167" s="231"/>
      <c r="G167" s="37" t="s">
        <v>17</v>
      </c>
      <c r="H167" s="134">
        <v>8.3000000000000007</v>
      </c>
      <c r="I167" s="135">
        <v>8.3000000000000007</v>
      </c>
      <c r="J167" s="135">
        <v>7.9</v>
      </c>
      <c r="K167" s="135">
        <v>8</v>
      </c>
      <c r="L167" s="136">
        <v>7.8</v>
      </c>
      <c r="M167" s="137">
        <v>0</v>
      </c>
      <c r="N167" s="32">
        <f>(I167+J167+K167+L167-MAX(I167:L167)-MIN(I167:L167))/2</f>
        <v>7.9499999999999993</v>
      </c>
      <c r="O167" s="33">
        <f>N167*2-M167</f>
        <v>15.899999999999999</v>
      </c>
      <c r="P167" s="34">
        <v>20</v>
      </c>
      <c r="Q167" s="53">
        <f>P167/100</f>
        <v>0.2</v>
      </c>
      <c r="R167" s="134">
        <v>7.1</v>
      </c>
      <c r="S167" s="135">
        <v>7.4</v>
      </c>
      <c r="T167" s="135">
        <v>7.1</v>
      </c>
      <c r="U167" s="135">
        <v>7.4</v>
      </c>
      <c r="V167" s="136">
        <v>7.1</v>
      </c>
      <c r="W167" s="32">
        <f>(S167+T167+U167+V167-MAX(S167:V167)-MIN(S167:V167))/2</f>
        <v>7.2500000000000009</v>
      </c>
      <c r="X167" s="33">
        <v>0</v>
      </c>
      <c r="Y167" s="36">
        <f>SUM(W167,O167,Q167)-X167</f>
        <v>23.349999999999998</v>
      </c>
      <c r="Z167" s="234"/>
    </row>
    <row r="168" spans="1:26" s="25" customFormat="1" ht="22.5" thickBot="1">
      <c r="A168" s="237"/>
      <c r="B168" s="229"/>
      <c r="C168" s="239"/>
      <c r="D168" s="231"/>
      <c r="E168" s="231"/>
      <c r="F168" s="231"/>
      <c r="G168" s="38" t="s">
        <v>45</v>
      </c>
      <c r="H168" s="138"/>
      <c r="I168" s="135"/>
      <c r="J168" s="135"/>
      <c r="K168" s="135"/>
      <c r="L168" s="136"/>
      <c r="M168" s="139">
        <v>0</v>
      </c>
      <c r="N168" s="140">
        <f>(I168+J168+K168+L168-MAX(I168:L168)-MIN(I168:L168))/2</f>
        <v>0</v>
      </c>
      <c r="O168" s="33">
        <f>N168*2-M168</f>
        <v>0</v>
      </c>
      <c r="P168" s="44"/>
      <c r="Q168" s="53">
        <f>P168/100</f>
        <v>0</v>
      </c>
      <c r="R168" s="138"/>
      <c r="S168" s="135"/>
      <c r="T168" s="135"/>
      <c r="U168" s="135"/>
      <c r="V168" s="136"/>
      <c r="W168" s="32">
        <f>(S168+T168+U168+V168-MAX(S168:V168)-MIN(S168:V168))/2</f>
        <v>0</v>
      </c>
      <c r="X168" s="46">
        <v>0</v>
      </c>
      <c r="Y168" s="36">
        <f>SUM(W168,O168,Q168)-X168</f>
        <v>0</v>
      </c>
      <c r="Z168" s="235"/>
    </row>
    <row r="169" spans="1:26" s="25" customFormat="1" ht="15.75" thickBot="1">
      <c r="A169" s="238"/>
      <c r="B169" s="230"/>
      <c r="C169" s="190" t="s">
        <v>342</v>
      </c>
      <c r="D169" s="191">
        <v>2009</v>
      </c>
      <c r="E169" s="192" t="s">
        <v>145</v>
      </c>
      <c r="F169" s="232"/>
      <c r="G169" s="241" t="s">
        <v>43</v>
      </c>
      <c r="H169" s="242"/>
      <c r="I169" s="242"/>
      <c r="J169" s="242"/>
      <c r="K169" s="242"/>
      <c r="L169" s="242"/>
      <c r="M169" s="243"/>
      <c r="N169" s="47">
        <f>SUM(N166:N168)-M166-M167-M168</f>
        <v>16.399999999999999</v>
      </c>
      <c r="O169" s="48"/>
      <c r="P169" s="247" t="s">
        <v>46</v>
      </c>
      <c r="Q169" s="248"/>
      <c r="R169" s="248"/>
      <c r="S169" s="248"/>
      <c r="T169" s="248"/>
      <c r="U169" s="248"/>
      <c r="V169" s="248"/>
      <c r="W169" s="248"/>
      <c r="X169" s="249"/>
      <c r="Y169" s="49">
        <f>SUM(Y166:Y168)</f>
        <v>48.05</v>
      </c>
      <c r="Z169" s="50">
        <f>N169</f>
        <v>16.399999999999999</v>
      </c>
    </row>
    <row r="170" spans="1:26" s="25" customFormat="1" ht="15.75">
      <c r="A170" s="147"/>
      <c r="B170" s="166" t="s">
        <v>48</v>
      </c>
      <c r="C170" s="166"/>
      <c r="D170" s="166"/>
      <c r="E170" s="166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5"/>
      <c r="Q170" s="84"/>
      <c r="R170" s="86" t="s">
        <v>70</v>
      </c>
      <c r="S170" s="86"/>
      <c r="T170" s="91"/>
      <c r="U170" s="87"/>
      <c r="V170" s="21"/>
      <c r="W170" s="21"/>
      <c r="X170" s="21"/>
      <c r="Y170" s="22"/>
      <c r="Z170" s="23"/>
    </row>
    <row r="171" spans="1:26" s="25" customFormat="1" ht="15.75">
      <c r="A171" s="147"/>
      <c r="B171" s="166" t="s">
        <v>26</v>
      </c>
      <c r="C171" s="84"/>
      <c r="D171" s="84"/>
      <c r="E171" s="85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5"/>
      <c r="Q171" s="84"/>
      <c r="R171" s="86" t="s">
        <v>71</v>
      </c>
      <c r="S171" s="86"/>
      <c r="T171" s="91"/>
      <c r="U171" s="88"/>
      <c r="V171" s="21"/>
      <c r="W171" s="21"/>
      <c r="X171" s="21"/>
      <c r="Y171" s="22"/>
      <c r="Z171" s="23"/>
    </row>
    <row r="172" spans="1:26" s="25" customFormat="1" ht="15.75">
      <c r="A172" s="147"/>
      <c r="B172" s="166"/>
      <c r="C172" s="84"/>
      <c r="D172" s="84"/>
      <c r="E172" s="85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5"/>
      <c r="Q172" s="84"/>
      <c r="R172" s="86"/>
      <c r="S172" s="86"/>
      <c r="T172" s="91"/>
      <c r="U172" s="88"/>
      <c r="V172" s="21"/>
      <c r="W172" s="21"/>
      <c r="X172" s="21"/>
      <c r="Y172" s="22"/>
      <c r="Z172" s="23"/>
    </row>
    <row r="173" spans="1:26" s="25" customFormat="1" ht="15.75">
      <c r="A173" s="147"/>
      <c r="B173" s="164" t="s">
        <v>13</v>
      </c>
      <c r="C173" s="164"/>
      <c r="D173" s="164"/>
      <c r="E173" s="164"/>
      <c r="F173" s="164"/>
      <c r="G173" s="164"/>
      <c r="H173" s="84"/>
      <c r="I173" s="84"/>
      <c r="J173" s="84"/>
      <c r="K173" s="85"/>
      <c r="L173" s="84"/>
      <c r="M173" s="84"/>
      <c r="N173" s="84"/>
      <c r="O173" s="84"/>
      <c r="P173" s="84"/>
      <c r="Q173" s="84"/>
      <c r="R173" s="86" t="s">
        <v>72</v>
      </c>
      <c r="S173" s="86"/>
      <c r="T173" s="91"/>
      <c r="U173" s="88"/>
      <c r="V173" s="21"/>
      <c r="W173" s="21"/>
      <c r="X173" s="21"/>
      <c r="Y173" s="22"/>
      <c r="Z173" s="23"/>
    </row>
    <row r="174" spans="1:26" s="25" customFormat="1" ht="15.75">
      <c r="A174" s="147"/>
      <c r="B174" s="166" t="s">
        <v>26</v>
      </c>
      <c r="C174" s="166"/>
      <c r="D174" s="166"/>
      <c r="E174" s="84"/>
      <c r="F174" s="84"/>
      <c r="G174" s="84"/>
      <c r="H174" s="89"/>
      <c r="I174" s="84"/>
      <c r="J174" s="84"/>
      <c r="K174" s="85"/>
      <c r="L174" s="84"/>
      <c r="M174" s="84"/>
      <c r="N174" s="84"/>
      <c r="O174" s="84"/>
      <c r="P174" s="84"/>
      <c r="Q174" s="84"/>
      <c r="R174" s="86" t="s">
        <v>73</v>
      </c>
      <c r="S174" s="86"/>
      <c r="T174" s="91"/>
      <c r="U174" s="88"/>
      <c r="V174" s="21"/>
      <c r="W174" s="21"/>
      <c r="X174" s="21"/>
      <c r="Y174" s="22"/>
      <c r="Z174" s="23"/>
    </row>
    <row r="175" spans="1:26" s="25" customFormat="1">
      <c r="A175" s="59"/>
      <c r="B175" s="172"/>
      <c r="C175" s="111"/>
      <c r="D175" s="169"/>
      <c r="E175" s="169"/>
      <c r="F175" s="78"/>
      <c r="G175" s="18"/>
      <c r="H175" s="18"/>
      <c r="I175" s="18"/>
      <c r="J175" s="18"/>
      <c r="K175" s="18"/>
      <c r="L175" s="18"/>
      <c r="M175" s="18"/>
      <c r="N175" s="19"/>
      <c r="O175" s="20"/>
      <c r="P175" s="21"/>
      <c r="Q175" s="21"/>
      <c r="R175" s="21"/>
      <c r="S175" s="21"/>
      <c r="T175" s="21"/>
      <c r="U175" s="21"/>
      <c r="V175" s="21"/>
      <c r="W175" s="21"/>
      <c r="X175" s="21"/>
      <c r="Y175" s="22"/>
      <c r="Z175" s="23"/>
    </row>
    <row r="176" spans="1:26" s="25" customFormat="1" ht="20.25">
      <c r="A176" s="277" t="s">
        <v>115</v>
      </c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77"/>
      <c r="T176" s="277"/>
      <c r="U176" s="277"/>
      <c r="V176" s="277"/>
      <c r="W176" s="277"/>
      <c r="X176" s="277"/>
      <c r="Y176" s="277"/>
      <c r="Z176" s="277"/>
    </row>
    <row r="177" spans="1:26" s="25" customFormat="1" ht="20.25">
      <c r="A177" s="159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  <c r="V177" s="159"/>
      <c r="W177" s="159"/>
      <c r="X177" s="159"/>
      <c r="Y177" s="159"/>
      <c r="Z177" s="159"/>
    </row>
    <row r="178" spans="1:26" s="25" customFormat="1" ht="15.75">
      <c r="A178" s="58"/>
      <c r="B178" s="15"/>
      <c r="C178" s="278" t="s">
        <v>117</v>
      </c>
      <c r="D178" s="278"/>
      <c r="E178" s="278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75" t="s">
        <v>75</v>
      </c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s="25" customFormat="1" ht="16.5" thickBot="1">
      <c r="A179" s="58"/>
      <c r="B179" s="15"/>
      <c r="C179" s="158"/>
      <c r="D179" s="158"/>
      <c r="E179" s="158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75" t="s">
        <v>116</v>
      </c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9.5" thickBot="1">
      <c r="A180" s="267" t="s">
        <v>128</v>
      </c>
      <c r="B180" s="268"/>
      <c r="C180" s="268"/>
      <c r="D180" s="268"/>
      <c r="E180" s="268"/>
      <c r="F180" s="268"/>
      <c r="G180" s="268"/>
      <c r="H180" s="268"/>
      <c r="I180" s="268"/>
      <c r="J180" s="268"/>
      <c r="K180" s="268"/>
      <c r="L180" s="268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/>
      <c r="X180" s="268"/>
      <c r="Y180" s="268"/>
      <c r="Z180" s="269"/>
    </row>
    <row r="181" spans="1:26" ht="15.75" customHeight="1" thickBot="1">
      <c r="A181" s="251" t="s">
        <v>0</v>
      </c>
      <c r="B181" s="5" t="s">
        <v>2</v>
      </c>
      <c r="C181" s="251" t="s">
        <v>1</v>
      </c>
      <c r="D181" s="260" t="s">
        <v>28</v>
      </c>
      <c r="E181" s="255" t="s">
        <v>27</v>
      </c>
      <c r="F181" s="273" t="s">
        <v>16</v>
      </c>
      <c r="G181" s="275" t="s">
        <v>3</v>
      </c>
      <c r="H181" s="270" t="s">
        <v>113</v>
      </c>
      <c r="I181" s="271"/>
      <c r="J181" s="271"/>
      <c r="K181" s="271"/>
      <c r="L181" s="272"/>
      <c r="M181" s="258" t="s">
        <v>32</v>
      </c>
      <c r="N181" s="258" t="s">
        <v>33</v>
      </c>
      <c r="O181" s="258" t="s">
        <v>34</v>
      </c>
      <c r="P181" s="253" t="s">
        <v>25</v>
      </c>
      <c r="Q181" s="255" t="s">
        <v>114</v>
      </c>
      <c r="R181" s="270" t="s">
        <v>44</v>
      </c>
      <c r="S181" s="271" t="s">
        <v>44</v>
      </c>
      <c r="T181" s="271"/>
      <c r="U181" s="271"/>
      <c r="V181" s="272"/>
      <c r="W181" s="258" t="s">
        <v>30</v>
      </c>
      <c r="X181" s="258" t="s">
        <v>29</v>
      </c>
      <c r="Y181" s="258" t="s">
        <v>35</v>
      </c>
      <c r="Z181" s="258" t="s">
        <v>49</v>
      </c>
    </row>
    <row r="182" spans="1:26" ht="15.75" thickBot="1">
      <c r="A182" s="252"/>
      <c r="B182" s="6" t="s">
        <v>15</v>
      </c>
      <c r="C182" s="252"/>
      <c r="D182" s="261"/>
      <c r="E182" s="256"/>
      <c r="F182" s="274"/>
      <c r="G182" s="276"/>
      <c r="H182" s="219" t="s">
        <v>9</v>
      </c>
      <c r="I182" s="217" t="s">
        <v>18</v>
      </c>
      <c r="J182" s="217" t="s">
        <v>19</v>
      </c>
      <c r="K182" s="217" t="s">
        <v>20</v>
      </c>
      <c r="L182" s="217" t="s">
        <v>21</v>
      </c>
      <c r="M182" s="259" t="s">
        <v>11</v>
      </c>
      <c r="N182" s="259" t="s">
        <v>22</v>
      </c>
      <c r="O182" s="259" t="s">
        <v>23</v>
      </c>
      <c r="P182" s="254"/>
      <c r="Q182" s="256" t="s">
        <v>24</v>
      </c>
      <c r="R182" s="219" t="s">
        <v>9</v>
      </c>
      <c r="S182" s="217" t="s">
        <v>5</v>
      </c>
      <c r="T182" s="217" t="s">
        <v>6</v>
      </c>
      <c r="U182" s="217" t="s">
        <v>7</v>
      </c>
      <c r="V182" s="217" t="s">
        <v>8</v>
      </c>
      <c r="W182" s="259" t="s">
        <v>10</v>
      </c>
      <c r="X182" s="259" t="s">
        <v>9</v>
      </c>
      <c r="Y182" s="259" t="s">
        <v>12</v>
      </c>
      <c r="Z182" s="259" t="s">
        <v>14</v>
      </c>
    </row>
    <row r="183" spans="1:26" ht="15.75" customHeight="1" thickBot="1">
      <c r="A183" s="236">
        <v>1</v>
      </c>
      <c r="B183" s="227" t="s">
        <v>170</v>
      </c>
      <c r="C183" s="215" t="s">
        <v>181</v>
      </c>
      <c r="D183" s="216">
        <v>2013</v>
      </c>
      <c r="E183" s="216" t="s">
        <v>145</v>
      </c>
      <c r="F183" s="227" t="s">
        <v>171</v>
      </c>
      <c r="G183" s="26" t="s">
        <v>4</v>
      </c>
      <c r="H183" s="134">
        <v>9.1999999999999993</v>
      </c>
      <c r="I183" s="135">
        <v>9.1999999999999993</v>
      </c>
      <c r="J183" s="135">
        <v>9</v>
      </c>
      <c r="K183" s="135">
        <v>9.3000000000000007</v>
      </c>
      <c r="L183" s="136">
        <v>9.4</v>
      </c>
      <c r="M183" s="137">
        <v>0</v>
      </c>
      <c r="N183" s="32">
        <f>(I183+J183+K183+L183-MAX(I183:L183)-MIN(I183:L183))/2</f>
        <v>9.25</v>
      </c>
      <c r="O183" s="33">
        <f>N183*2-M183</f>
        <v>18.5</v>
      </c>
      <c r="P183" s="34">
        <v>40</v>
      </c>
      <c r="Q183" s="53">
        <f>P183/100</f>
        <v>0.4</v>
      </c>
      <c r="R183" s="134">
        <v>8.8000000000000007</v>
      </c>
      <c r="S183" s="135">
        <v>8.6</v>
      </c>
      <c r="T183" s="135">
        <v>8.8000000000000007</v>
      </c>
      <c r="U183" s="135">
        <v>8.6</v>
      </c>
      <c r="V183" s="136">
        <v>8.8000000000000007</v>
      </c>
      <c r="W183" s="32">
        <f>(S183+T183+U183+V183-MAX(S183:V183)-MIN(S183:V183))/2</f>
        <v>8.6999999999999993</v>
      </c>
      <c r="X183" s="33">
        <v>0</v>
      </c>
      <c r="Y183" s="53">
        <f>SUM(W183,O183,Q183)-X183</f>
        <v>27.599999999999998</v>
      </c>
      <c r="Z183" s="233" t="str">
        <f>IF(N186&gt;=25.2,"I","б\р")</f>
        <v>I</v>
      </c>
    </row>
    <row r="184" spans="1:26" ht="15.75" thickBot="1">
      <c r="A184" s="237"/>
      <c r="B184" s="228"/>
      <c r="C184" s="239" t="s">
        <v>182</v>
      </c>
      <c r="D184" s="231">
        <v>2009</v>
      </c>
      <c r="E184" s="231" t="s">
        <v>59</v>
      </c>
      <c r="F184" s="231"/>
      <c r="G184" s="37" t="s">
        <v>17</v>
      </c>
      <c r="H184" s="134">
        <v>9.1</v>
      </c>
      <c r="I184" s="135">
        <v>9.1</v>
      </c>
      <c r="J184" s="135">
        <v>9.3000000000000007</v>
      </c>
      <c r="K184" s="135">
        <v>9.1999999999999993</v>
      </c>
      <c r="L184" s="136">
        <v>9</v>
      </c>
      <c r="M184" s="137">
        <v>0</v>
      </c>
      <c r="N184" s="32">
        <f>(I184+J184+K184+L184-MAX(I184:L184)-MIN(I184:L184))/2</f>
        <v>9.1499999999999968</v>
      </c>
      <c r="O184" s="33">
        <f>N184*2-M184</f>
        <v>18.299999999999994</v>
      </c>
      <c r="P184" s="34">
        <v>43</v>
      </c>
      <c r="Q184" s="53">
        <v>0.3</v>
      </c>
      <c r="R184" s="134">
        <v>9</v>
      </c>
      <c r="S184" s="135">
        <v>8.8000000000000007</v>
      </c>
      <c r="T184" s="135">
        <v>9</v>
      </c>
      <c r="U184" s="135">
        <v>8.8000000000000007</v>
      </c>
      <c r="V184" s="136">
        <v>9</v>
      </c>
      <c r="W184" s="32">
        <f>(S184+T184+U184+V184-MAX(S184:V184)-MIN(S184:V184))/2</f>
        <v>8.9</v>
      </c>
      <c r="X184" s="33">
        <v>0</v>
      </c>
      <c r="Y184" s="36">
        <f>SUM(W184,O184,Q184)-X184</f>
        <v>27.499999999999996</v>
      </c>
      <c r="Z184" s="234"/>
    </row>
    <row r="185" spans="1:26" ht="22.5" thickBot="1">
      <c r="A185" s="237"/>
      <c r="B185" s="228"/>
      <c r="C185" s="239"/>
      <c r="D185" s="231"/>
      <c r="E185" s="231"/>
      <c r="F185" s="231"/>
      <c r="G185" s="38" t="s">
        <v>45</v>
      </c>
      <c r="H185" s="138">
        <v>8.3000000000000007</v>
      </c>
      <c r="I185" s="135">
        <v>8.3000000000000007</v>
      </c>
      <c r="J185" s="135">
        <v>8.1</v>
      </c>
      <c r="K185" s="135">
        <v>8.1999999999999993</v>
      </c>
      <c r="L185" s="136">
        <v>8.3000000000000007</v>
      </c>
      <c r="M185" s="139">
        <v>0.9</v>
      </c>
      <c r="N185" s="140">
        <f>(I185+J185+K185+L185-MAX(I185:L185)-MIN(I185:L185))/2</f>
        <v>8.25</v>
      </c>
      <c r="O185" s="33">
        <f>N185*2-M185</f>
        <v>15.6</v>
      </c>
      <c r="P185" s="44">
        <v>63</v>
      </c>
      <c r="Q185" s="53">
        <f t="shared" ref="Q185" si="117">P185/100</f>
        <v>0.63</v>
      </c>
      <c r="R185" s="138">
        <v>9</v>
      </c>
      <c r="S185" s="135">
        <v>8.9</v>
      </c>
      <c r="T185" s="135">
        <v>9</v>
      </c>
      <c r="U185" s="135">
        <v>8.9</v>
      </c>
      <c r="V185" s="136">
        <v>9</v>
      </c>
      <c r="W185" s="32">
        <f>(S185+T185+U185+V185-MAX(S185:V185)-MIN(S185:V185))/2</f>
        <v>8.9499999999999993</v>
      </c>
      <c r="X185" s="46">
        <v>0</v>
      </c>
      <c r="Y185" s="36">
        <f>SUM(W185,O185,Q185)-X185</f>
        <v>25.179999999999996</v>
      </c>
      <c r="Z185" s="235"/>
    </row>
    <row r="186" spans="1:26" ht="15.75" thickBot="1">
      <c r="A186" s="238"/>
      <c r="B186" s="263"/>
      <c r="C186" s="190" t="s">
        <v>183</v>
      </c>
      <c r="D186" s="214">
        <v>2010</v>
      </c>
      <c r="E186" s="214" t="s">
        <v>145</v>
      </c>
      <c r="F186" s="232"/>
      <c r="G186" s="241" t="s">
        <v>43</v>
      </c>
      <c r="H186" s="242"/>
      <c r="I186" s="242"/>
      <c r="J186" s="242"/>
      <c r="K186" s="242"/>
      <c r="L186" s="242"/>
      <c r="M186" s="243"/>
      <c r="N186" s="47">
        <f>SUM(N183:N185)-M183-M184-M185</f>
        <v>25.75</v>
      </c>
      <c r="O186" s="48"/>
      <c r="P186" s="247" t="s">
        <v>46</v>
      </c>
      <c r="Q186" s="248"/>
      <c r="R186" s="248"/>
      <c r="S186" s="248"/>
      <c r="T186" s="248"/>
      <c r="U186" s="248"/>
      <c r="V186" s="248"/>
      <c r="W186" s="248"/>
      <c r="X186" s="249"/>
      <c r="Y186" s="49">
        <f>SUM(Y183:Y185)</f>
        <v>80.279999999999987</v>
      </c>
      <c r="Z186" s="50">
        <f>N186</f>
        <v>25.75</v>
      </c>
    </row>
    <row r="187" spans="1:26" s="25" customFormat="1" ht="15.75" thickBot="1">
      <c r="A187" s="236">
        <v>2</v>
      </c>
      <c r="B187" s="227" t="s">
        <v>376</v>
      </c>
      <c r="C187" s="215" t="s">
        <v>408</v>
      </c>
      <c r="D187" s="188">
        <v>2012</v>
      </c>
      <c r="E187" s="216">
        <v>2</v>
      </c>
      <c r="F187" s="227" t="s">
        <v>398</v>
      </c>
      <c r="G187" s="26" t="s">
        <v>4</v>
      </c>
      <c r="H187" s="134">
        <v>8.6</v>
      </c>
      <c r="I187" s="135">
        <v>8.6</v>
      </c>
      <c r="J187" s="135">
        <v>8.9</v>
      </c>
      <c r="K187" s="135">
        <v>8.6</v>
      </c>
      <c r="L187" s="136">
        <v>9</v>
      </c>
      <c r="M187" s="137">
        <v>0</v>
      </c>
      <c r="N187" s="32">
        <f>(I187+J187+K187+L187-MAX(I187:L187)-MIN(I187:L187))/2</f>
        <v>8.75</v>
      </c>
      <c r="O187" s="33">
        <f>N187*2-M187</f>
        <v>17.5</v>
      </c>
      <c r="P187" s="34">
        <v>40</v>
      </c>
      <c r="Q187" s="53">
        <f t="shared" ref="Q187:Q189" si="118">P187/100</f>
        <v>0.4</v>
      </c>
      <c r="R187" s="134">
        <v>8.1</v>
      </c>
      <c r="S187" s="135">
        <v>8.1</v>
      </c>
      <c r="T187" s="135">
        <v>8.5</v>
      </c>
      <c r="U187" s="135">
        <v>8.1</v>
      </c>
      <c r="V187" s="136">
        <v>8.5</v>
      </c>
      <c r="W187" s="32">
        <f>(S187+T187+U187+V187-MAX(S187:V187)-MIN(S187:V187))/2</f>
        <v>8.3000000000000007</v>
      </c>
      <c r="X187" s="33">
        <v>0.3</v>
      </c>
      <c r="Y187" s="53">
        <f>SUM(W187,O187,Q187)-X187</f>
        <v>25.9</v>
      </c>
      <c r="Z187" s="233" t="str">
        <f>IF(N190&gt;=25.2,"I","б\р")</f>
        <v>б\р</v>
      </c>
    </row>
    <row r="188" spans="1:26" s="25" customFormat="1" ht="15.75" thickBot="1">
      <c r="A188" s="237"/>
      <c r="B188" s="228"/>
      <c r="C188" s="239" t="s">
        <v>399</v>
      </c>
      <c r="D188" s="231">
        <v>2009</v>
      </c>
      <c r="E188" s="231">
        <v>2</v>
      </c>
      <c r="F188" s="231"/>
      <c r="G188" s="37" t="s">
        <v>17</v>
      </c>
      <c r="H188" s="134">
        <v>8.3000000000000007</v>
      </c>
      <c r="I188" s="135">
        <v>8.3000000000000007</v>
      </c>
      <c r="J188" s="135">
        <v>8.3000000000000007</v>
      </c>
      <c r="K188" s="135">
        <v>8.3000000000000007</v>
      </c>
      <c r="L188" s="136">
        <v>8.3000000000000007</v>
      </c>
      <c r="M188" s="137">
        <v>0</v>
      </c>
      <c r="N188" s="32">
        <f>(I188+J188+K188+L188-MAX(I188:L188)-MIN(I188:L188))/2</f>
        <v>8.3000000000000007</v>
      </c>
      <c r="O188" s="33">
        <f>N188*2-M188</f>
        <v>16.600000000000001</v>
      </c>
      <c r="P188" s="34">
        <v>30</v>
      </c>
      <c r="Q188" s="53">
        <f t="shared" si="118"/>
        <v>0.3</v>
      </c>
      <c r="R188" s="134">
        <v>8.3000000000000007</v>
      </c>
      <c r="S188" s="135">
        <v>8.1</v>
      </c>
      <c r="T188" s="135">
        <v>8.3000000000000007</v>
      </c>
      <c r="U188" s="135">
        <v>8.1</v>
      </c>
      <c r="V188" s="136">
        <v>8.3000000000000007</v>
      </c>
      <c r="W188" s="32">
        <f>(S188+T188+U188+V188-MAX(S188:V188)-MIN(S188:V188))/2</f>
        <v>8.1999999999999993</v>
      </c>
      <c r="X188" s="33">
        <v>0.3</v>
      </c>
      <c r="Y188" s="36">
        <f>SUM(W188,O188,Q188)-X188</f>
        <v>24.8</v>
      </c>
      <c r="Z188" s="234"/>
    </row>
    <row r="189" spans="1:26" s="25" customFormat="1" ht="22.5" thickBot="1">
      <c r="A189" s="237"/>
      <c r="B189" s="229"/>
      <c r="C189" s="239"/>
      <c r="D189" s="231"/>
      <c r="E189" s="231"/>
      <c r="F189" s="231"/>
      <c r="G189" s="38" t="s">
        <v>45</v>
      </c>
      <c r="H189" s="138">
        <v>7.8</v>
      </c>
      <c r="I189" s="135">
        <v>7.8</v>
      </c>
      <c r="J189" s="135">
        <v>7.9</v>
      </c>
      <c r="K189" s="135">
        <v>8</v>
      </c>
      <c r="L189" s="136">
        <v>7.7</v>
      </c>
      <c r="M189" s="139">
        <v>0</v>
      </c>
      <c r="N189" s="140">
        <f>(I189+J189+K189+L189-MAX(I189:L189)-MIN(I189:L189))/2</f>
        <v>7.85</v>
      </c>
      <c r="O189" s="33">
        <f>N189*2-M189</f>
        <v>15.7</v>
      </c>
      <c r="P189" s="44">
        <v>55</v>
      </c>
      <c r="Q189" s="53">
        <f t="shared" si="118"/>
        <v>0.55000000000000004</v>
      </c>
      <c r="R189" s="138">
        <v>8.4</v>
      </c>
      <c r="S189" s="135">
        <v>8.8000000000000007</v>
      </c>
      <c r="T189" s="135">
        <v>8.4</v>
      </c>
      <c r="U189" s="135">
        <v>8.8000000000000007</v>
      </c>
      <c r="V189" s="136">
        <v>8.4</v>
      </c>
      <c r="W189" s="32">
        <f>(S189+T189+U189+V189-MAX(S189:V189)-MIN(S189:V189))/2</f>
        <v>8.6000000000000014</v>
      </c>
      <c r="X189" s="46">
        <v>0.3</v>
      </c>
      <c r="Y189" s="36">
        <f>SUM(W189,O189,Q189)-X189</f>
        <v>24.55</v>
      </c>
      <c r="Z189" s="235"/>
    </row>
    <row r="190" spans="1:26" s="25" customFormat="1" ht="15.75" thickBot="1">
      <c r="A190" s="238"/>
      <c r="B190" s="230"/>
      <c r="C190" s="190" t="s">
        <v>400</v>
      </c>
      <c r="D190" s="191">
        <v>2009</v>
      </c>
      <c r="E190" s="214">
        <v>2</v>
      </c>
      <c r="F190" s="232"/>
      <c r="G190" s="241" t="s">
        <v>43</v>
      </c>
      <c r="H190" s="242"/>
      <c r="I190" s="242"/>
      <c r="J190" s="242"/>
      <c r="K190" s="242"/>
      <c r="L190" s="242"/>
      <c r="M190" s="243"/>
      <c r="N190" s="47">
        <f>SUM(N187:N189)-M187-M188-M189</f>
        <v>24.9</v>
      </c>
      <c r="O190" s="48"/>
      <c r="P190" s="247" t="s">
        <v>46</v>
      </c>
      <c r="Q190" s="248"/>
      <c r="R190" s="248"/>
      <c r="S190" s="248"/>
      <c r="T190" s="248"/>
      <c r="U190" s="248"/>
      <c r="V190" s="248"/>
      <c r="W190" s="248"/>
      <c r="X190" s="249"/>
      <c r="Y190" s="49">
        <f>SUM(Y187:Y189)</f>
        <v>75.25</v>
      </c>
      <c r="Z190" s="50">
        <f>N190</f>
        <v>24.9</v>
      </c>
    </row>
    <row r="191" spans="1:26" s="25" customFormat="1" ht="15.75" thickBot="1">
      <c r="A191" s="236">
        <v>3</v>
      </c>
      <c r="B191" s="227" t="s">
        <v>301</v>
      </c>
      <c r="C191" s="215" t="s">
        <v>318</v>
      </c>
      <c r="D191" s="216">
        <v>2013</v>
      </c>
      <c r="E191" s="216">
        <v>2</v>
      </c>
      <c r="F191" s="227" t="s">
        <v>302</v>
      </c>
      <c r="G191" s="26" t="s">
        <v>4</v>
      </c>
      <c r="H191" s="134">
        <v>8.4</v>
      </c>
      <c r="I191" s="135">
        <v>8.4</v>
      </c>
      <c r="J191" s="135">
        <v>8.1</v>
      </c>
      <c r="K191" s="135">
        <v>8.6</v>
      </c>
      <c r="L191" s="136">
        <v>8.6</v>
      </c>
      <c r="M191" s="137">
        <v>0</v>
      </c>
      <c r="N191" s="32">
        <f>(I191+J191+K191+L191-MAX(I191:L191)-MIN(I191:L191))/2</f>
        <v>8.5</v>
      </c>
      <c r="O191" s="33">
        <f>N191*2-M191</f>
        <v>17</v>
      </c>
      <c r="P191" s="34">
        <v>40</v>
      </c>
      <c r="Q191" s="53">
        <f>P191/100</f>
        <v>0.4</v>
      </c>
      <c r="R191" s="134">
        <v>8.4</v>
      </c>
      <c r="S191" s="135">
        <v>8.4</v>
      </c>
      <c r="T191" s="135">
        <v>8.4</v>
      </c>
      <c r="U191" s="135">
        <v>8.4</v>
      </c>
      <c r="V191" s="136">
        <v>8.4</v>
      </c>
      <c r="W191" s="32">
        <f>(S191+T191+U191+V191-MAX(S191:V191)-MIN(S191:V191))/2</f>
        <v>8.4000000000000021</v>
      </c>
      <c r="X191" s="33">
        <v>0</v>
      </c>
      <c r="Y191" s="53">
        <f>SUM(W191,O191,Q191)-X191</f>
        <v>25.8</v>
      </c>
      <c r="Z191" s="233" t="str">
        <f>IF(N194&gt;=25.2,"I","б\р")</f>
        <v>б\р</v>
      </c>
    </row>
    <row r="192" spans="1:26" s="25" customFormat="1" ht="15.75" thickBot="1">
      <c r="A192" s="237"/>
      <c r="B192" s="228"/>
      <c r="C192" s="239" t="s">
        <v>319</v>
      </c>
      <c r="D192" s="231">
        <v>2009</v>
      </c>
      <c r="E192" s="231">
        <v>2</v>
      </c>
      <c r="F192" s="231"/>
      <c r="G192" s="37" t="s">
        <v>17</v>
      </c>
      <c r="H192" s="134">
        <v>7.9</v>
      </c>
      <c r="I192" s="135">
        <v>7.9</v>
      </c>
      <c r="J192" s="135">
        <v>7.8</v>
      </c>
      <c r="K192" s="135">
        <v>7.6</v>
      </c>
      <c r="L192" s="136">
        <v>7.5</v>
      </c>
      <c r="M192" s="137">
        <v>0</v>
      </c>
      <c r="N192" s="32">
        <f>(I192+J192+K192+L192-MAX(I192:L192)-MIN(I192:L192))/2</f>
        <v>7.6999999999999993</v>
      </c>
      <c r="O192" s="33">
        <f>N192*2-M192</f>
        <v>15.399999999999999</v>
      </c>
      <c r="P192" s="34">
        <v>30</v>
      </c>
      <c r="Q192" s="53">
        <f t="shared" ref="Q192:Q193" si="119">P192/100</f>
        <v>0.3</v>
      </c>
      <c r="R192" s="134">
        <v>8</v>
      </c>
      <c r="S192" s="135">
        <v>7.6</v>
      </c>
      <c r="T192" s="135">
        <v>8</v>
      </c>
      <c r="U192" s="135">
        <v>7.6</v>
      </c>
      <c r="V192" s="136">
        <v>8</v>
      </c>
      <c r="W192" s="32">
        <f>(S192+T192+U192+V192-MAX(S192:V192)-MIN(S192:V192))/2</f>
        <v>7.8</v>
      </c>
      <c r="X192" s="33">
        <v>0</v>
      </c>
      <c r="Y192" s="36">
        <f>SUM(W192,O192,Q192)-X192</f>
        <v>23.5</v>
      </c>
      <c r="Z192" s="234"/>
    </row>
    <row r="193" spans="1:26" s="25" customFormat="1" ht="22.5" thickBot="1">
      <c r="A193" s="237"/>
      <c r="B193" s="229"/>
      <c r="C193" s="239"/>
      <c r="D193" s="231"/>
      <c r="E193" s="231"/>
      <c r="F193" s="231"/>
      <c r="G193" s="38" t="s">
        <v>45</v>
      </c>
      <c r="H193" s="138">
        <v>7.8</v>
      </c>
      <c r="I193" s="135">
        <v>7.8</v>
      </c>
      <c r="J193" s="135">
        <v>7.9</v>
      </c>
      <c r="K193" s="135">
        <v>7.7</v>
      </c>
      <c r="L193" s="136">
        <v>7.8</v>
      </c>
      <c r="M193" s="139">
        <v>0</v>
      </c>
      <c r="N193" s="140">
        <f>(I193+J193+K193+L193-MAX(I193:L193)-MIN(I193:L193))/2</f>
        <v>7.7999999999999989</v>
      </c>
      <c r="O193" s="33">
        <f>N193*2-M193</f>
        <v>15.599999999999998</v>
      </c>
      <c r="P193" s="44">
        <v>54</v>
      </c>
      <c r="Q193" s="53">
        <f t="shared" si="119"/>
        <v>0.54</v>
      </c>
      <c r="R193" s="138">
        <v>8.1999999999999993</v>
      </c>
      <c r="S193" s="135">
        <v>8.1</v>
      </c>
      <c r="T193" s="135">
        <v>8.1999999999999993</v>
      </c>
      <c r="U193" s="135">
        <v>8.1</v>
      </c>
      <c r="V193" s="136">
        <v>8.1999999999999993</v>
      </c>
      <c r="W193" s="32">
        <f>(S193+T193+U193+V193-MAX(S193:V193)-MIN(S193:V193))/2</f>
        <v>8.1499999999999986</v>
      </c>
      <c r="X193" s="46">
        <v>0</v>
      </c>
      <c r="Y193" s="36">
        <f>SUM(W193,O193,Q193)-X193</f>
        <v>24.289999999999996</v>
      </c>
      <c r="Z193" s="235"/>
    </row>
    <row r="194" spans="1:26" s="25" customFormat="1" ht="15.75" thickBot="1">
      <c r="A194" s="238"/>
      <c r="B194" s="230"/>
      <c r="C194" s="190" t="s">
        <v>320</v>
      </c>
      <c r="D194" s="214">
        <v>2008</v>
      </c>
      <c r="E194" s="214">
        <v>2</v>
      </c>
      <c r="F194" s="232"/>
      <c r="G194" s="241" t="s">
        <v>43</v>
      </c>
      <c r="H194" s="242"/>
      <c r="I194" s="242"/>
      <c r="J194" s="242"/>
      <c r="K194" s="242"/>
      <c r="L194" s="242"/>
      <c r="M194" s="243"/>
      <c r="N194" s="47">
        <f>SUM(N191:N193)-M191-M192-M193</f>
        <v>24</v>
      </c>
      <c r="O194" s="48"/>
      <c r="P194" s="247" t="s">
        <v>46</v>
      </c>
      <c r="Q194" s="248"/>
      <c r="R194" s="248"/>
      <c r="S194" s="248"/>
      <c r="T194" s="248"/>
      <c r="U194" s="248"/>
      <c r="V194" s="248"/>
      <c r="W194" s="248"/>
      <c r="X194" s="249"/>
      <c r="Y194" s="49">
        <f>SUM(Y191:Y193)</f>
        <v>73.589999999999989</v>
      </c>
      <c r="Z194" s="50">
        <f>N194</f>
        <v>24</v>
      </c>
    </row>
    <row r="195" spans="1:26" s="25" customFormat="1" ht="15.75" thickBot="1">
      <c r="A195" s="236">
        <v>3</v>
      </c>
      <c r="B195" s="227" t="s">
        <v>216</v>
      </c>
      <c r="C195" s="193" t="s">
        <v>230</v>
      </c>
      <c r="D195" s="216">
        <v>2010</v>
      </c>
      <c r="E195" s="216" t="s">
        <v>145</v>
      </c>
      <c r="F195" s="227" t="s">
        <v>217</v>
      </c>
      <c r="G195" s="26" t="s">
        <v>4</v>
      </c>
      <c r="H195" s="134">
        <v>9</v>
      </c>
      <c r="I195" s="135">
        <v>9</v>
      </c>
      <c r="J195" s="135">
        <v>8.9</v>
      </c>
      <c r="K195" s="135">
        <v>8.9</v>
      </c>
      <c r="L195" s="136">
        <v>8.8000000000000007</v>
      </c>
      <c r="M195" s="137">
        <v>0</v>
      </c>
      <c r="N195" s="32">
        <f>(I195+J195+K195+L195-MAX(I195:L195)-MIN(I195:L195))/2</f>
        <v>8.8999999999999968</v>
      </c>
      <c r="O195" s="33">
        <f>N195*2-M195</f>
        <v>17.799999999999994</v>
      </c>
      <c r="P195" s="34">
        <v>40</v>
      </c>
      <c r="Q195" s="53">
        <f>P195/100</f>
        <v>0.4</v>
      </c>
      <c r="R195" s="134">
        <v>8.6</v>
      </c>
      <c r="S195" s="135">
        <v>8.6</v>
      </c>
      <c r="T195" s="135">
        <v>8.4</v>
      </c>
      <c r="U195" s="135">
        <v>8.6</v>
      </c>
      <c r="V195" s="136">
        <v>8.4</v>
      </c>
      <c r="W195" s="32">
        <f>(S195+T195+U195+V195-MAX(S195:V195)-MIN(S195:V195))/2</f>
        <v>8.5</v>
      </c>
      <c r="X195" s="33">
        <v>0</v>
      </c>
      <c r="Y195" s="53">
        <f>SUM(W195,O195,Q195)-X195</f>
        <v>26.699999999999992</v>
      </c>
      <c r="Z195" s="233" t="str">
        <f>IF(N198&gt;=25.2,"I","б\р")</f>
        <v>б\р</v>
      </c>
    </row>
    <row r="196" spans="1:26" s="25" customFormat="1" ht="15.75" thickBot="1">
      <c r="A196" s="237"/>
      <c r="B196" s="228"/>
      <c r="C196" s="239" t="s">
        <v>411</v>
      </c>
      <c r="D196" s="231">
        <v>2009</v>
      </c>
      <c r="E196" s="231" t="s">
        <v>232</v>
      </c>
      <c r="F196" s="231"/>
      <c r="G196" s="37" t="s">
        <v>17</v>
      </c>
      <c r="H196" s="134">
        <v>8</v>
      </c>
      <c r="I196" s="135">
        <v>8</v>
      </c>
      <c r="J196" s="135">
        <v>7.8</v>
      </c>
      <c r="K196" s="135">
        <v>7.9</v>
      </c>
      <c r="L196" s="136">
        <v>8.4</v>
      </c>
      <c r="M196" s="137">
        <v>0</v>
      </c>
      <c r="N196" s="32">
        <f>(I196+J196+K196+L196-MAX(I196:L196)-MIN(I196:L196))/2</f>
        <v>7.9500000000000011</v>
      </c>
      <c r="O196" s="33">
        <f>N196*2-M196</f>
        <v>15.900000000000002</v>
      </c>
      <c r="P196" s="34">
        <v>30</v>
      </c>
      <c r="Q196" s="53">
        <f t="shared" ref="Q196:Q197" si="120">P196/100</f>
        <v>0.3</v>
      </c>
      <c r="R196" s="134">
        <v>8.1</v>
      </c>
      <c r="S196" s="135">
        <v>7.6</v>
      </c>
      <c r="T196" s="135">
        <v>8.1</v>
      </c>
      <c r="U196" s="135">
        <v>7.6</v>
      </c>
      <c r="V196" s="136">
        <v>8.1</v>
      </c>
      <c r="W196" s="32">
        <f>(S196+T196+U196+V196-MAX(S196:V196)-MIN(S196:V196))/2</f>
        <v>7.8499999999999988</v>
      </c>
      <c r="X196" s="33">
        <v>0</v>
      </c>
      <c r="Y196" s="36">
        <f>SUM(W196,O196,Q196)-X196</f>
        <v>24.05</v>
      </c>
      <c r="Z196" s="234"/>
    </row>
    <row r="197" spans="1:26" s="25" customFormat="1" ht="22.5" thickBot="1">
      <c r="A197" s="237"/>
      <c r="B197" s="229"/>
      <c r="C197" s="239"/>
      <c r="D197" s="231"/>
      <c r="E197" s="231"/>
      <c r="F197" s="231"/>
      <c r="G197" s="38" t="s">
        <v>45</v>
      </c>
      <c r="H197" s="138">
        <v>7.4</v>
      </c>
      <c r="I197" s="135">
        <v>7.4</v>
      </c>
      <c r="J197" s="135">
        <v>7</v>
      </c>
      <c r="K197" s="135">
        <v>7.4</v>
      </c>
      <c r="L197" s="136">
        <v>6.7</v>
      </c>
      <c r="M197" s="139">
        <v>0</v>
      </c>
      <c r="N197" s="140">
        <f>(I197+J197+K197+L197-MAX(I197:L197)-MIN(I197:L197))/2</f>
        <v>7.2000000000000011</v>
      </c>
      <c r="O197" s="33">
        <f>N197*2-M197</f>
        <v>14.400000000000002</v>
      </c>
      <c r="P197" s="44">
        <v>54</v>
      </c>
      <c r="Q197" s="53">
        <f t="shared" si="120"/>
        <v>0.54</v>
      </c>
      <c r="R197" s="138">
        <v>8</v>
      </c>
      <c r="S197" s="135">
        <v>8</v>
      </c>
      <c r="T197" s="135">
        <v>7.8</v>
      </c>
      <c r="U197" s="135">
        <v>8</v>
      </c>
      <c r="V197" s="136">
        <v>7.8</v>
      </c>
      <c r="W197" s="32">
        <f>(S197+T197+U197+V197-MAX(S197:V197)-MIN(S197:V197))/2</f>
        <v>7.9</v>
      </c>
      <c r="X197" s="46">
        <v>0</v>
      </c>
      <c r="Y197" s="36">
        <f>SUM(W197,O197,Q197)-X197</f>
        <v>22.840000000000003</v>
      </c>
      <c r="Z197" s="235"/>
    </row>
    <row r="198" spans="1:26" s="25" customFormat="1" ht="15.75" thickBot="1">
      <c r="A198" s="238"/>
      <c r="B198" s="230"/>
      <c r="C198" s="218" t="s">
        <v>231</v>
      </c>
      <c r="D198" s="214">
        <v>2008</v>
      </c>
      <c r="E198" s="214" t="s">
        <v>145</v>
      </c>
      <c r="F198" s="232"/>
      <c r="G198" s="241" t="s">
        <v>43</v>
      </c>
      <c r="H198" s="242"/>
      <c r="I198" s="242"/>
      <c r="J198" s="242"/>
      <c r="K198" s="242"/>
      <c r="L198" s="242"/>
      <c r="M198" s="243"/>
      <c r="N198" s="47">
        <f>SUM(N195:N197)-M195-M196-M197</f>
        <v>24.049999999999997</v>
      </c>
      <c r="O198" s="48"/>
      <c r="P198" s="247" t="s">
        <v>46</v>
      </c>
      <c r="Q198" s="248"/>
      <c r="R198" s="248"/>
      <c r="S198" s="248"/>
      <c r="T198" s="248"/>
      <c r="U198" s="248"/>
      <c r="V198" s="248"/>
      <c r="W198" s="248"/>
      <c r="X198" s="249"/>
      <c r="Y198" s="49">
        <f>SUM(Y195:Y197)</f>
        <v>73.59</v>
      </c>
      <c r="Z198" s="50">
        <f>N198</f>
        <v>24.049999999999997</v>
      </c>
    </row>
    <row r="199" spans="1:26" s="25" customFormat="1" ht="15.75" thickBot="1">
      <c r="A199" s="236">
        <v>5</v>
      </c>
      <c r="B199" s="227" t="s">
        <v>301</v>
      </c>
      <c r="C199" s="215" t="s">
        <v>315</v>
      </c>
      <c r="D199" s="216">
        <v>2012</v>
      </c>
      <c r="E199" s="216" t="s">
        <v>145</v>
      </c>
      <c r="F199" s="227" t="s">
        <v>302</v>
      </c>
      <c r="G199" s="26" t="s">
        <v>4</v>
      </c>
      <c r="H199" s="134">
        <v>8.9</v>
      </c>
      <c r="I199" s="135">
        <v>8.9</v>
      </c>
      <c r="J199" s="135">
        <v>8.5</v>
      </c>
      <c r="K199" s="135">
        <v>9</v>
      </c>
      <c r="L199" s="136">
        <v>9</v>
      </c>
      <c r="M199" s="137">
        <v>0</v>
      </c>
      <c r="N199" s="32">
        <f>(I199+J199+K199+L199-MAX(I199:L199)-MIN(I199:L199))/2</f>
        <v>8.9499999999999993</v>
      </c>
      <c r="O199" s="33">
        <f>N199*2-M199</f>
        <v>17.899999999999999</v>
      </c>
      <c r="P199" s="34">
        <v>40</v>
      </c>
      <c r="Q199" s="53">
        <f t="shared" ref="Q199:Q201" si="121">P199/100</f>
        <v>0.4</v>
      </c>
      <c r="R199" s="134">
        <v>8.4</v>
      </c>
      <c r="S199" s="135">
        <v>8.5</v>
      </c>
      <c r="T199" s="135">
        <v>8.4</v>
      </c>
      <c r="U199" s="135">
        <v>8.5</v>
      </c>
      <c r="V199" s="136">
        <v>8.4</v>
      </c>
      <c r="W199" s="32">
        <f>(S199+T199+U199+V199-MAX(S199:V199)-MIN(S199:V199))/2</f>
        <v>8.4499999999999993</v>
      </c>
      <c r="X199" s="33">
        <v>0</v>
      </c>
      <c r="Y199" s="53">
        <f>SUM(W199,O199,Q199)-X199</f>
        <v>26.749999999999996</v>
      </c>
      <c r="Z199" s="233" t="str">
        <f>IF(N202&gt;=25.2,"I","б\р")</f>
        <v>б\р</v>
      </c>
    </row>
    <row r="200" spans="1:26" s="25" customFormat="1" ht="15.75" thickBot="1">
      <c r="A200" s="237"/>
      <c r="B200" s="228"/>
      <c r="C200" s="239" t="s">
        <v>316</v>
      </c>
      <c r="D200" s="231">
        <v>2008</v>
      </c>
      <c r="E200" s="231" t="s">
        <v>145</v>
      </c>
      <c r="F200" s="231"/>
      <c r="G200" s="37" t="s">
        <v>17</v>
      </c>
      <c r="H200" s="134">
        <v>7.3</v>
      </c>
      <c r="I200" s="135">
        <v>7.3</v>
      </c>
      <c r="J200" s="135">
        <v>7.3</v>
      </c>
      <c r="K200" s="135">
        <v>7.2</v>
      </c>
      <c r="L200" s="136">
        <v>7.3</v>
      </c>
      <c r="M200" s="137">
        <v>0</v>
      </c>
      <c r="N200" s="32">
        <f>(I200+J200+K200+L200-MAX(I200:L200)-MIN(I200:L200))/2</f>
        <v>7.3000000000000007</v>
      </c>
      <c r="O200" s="33">
        <f>N200*2-M200</f>
        <v>14.600000000000001</v>
      </c>
      <c r="P200" s="34">
        <v>29</v>
      </c>
      <c r="Q200" s="53">
        <f t="shared" si="121"/>
        <v>0.28999999999999998</v>
      </c>
      <c r="R200" s="134">
        <v>7.6</v>
      </c>
      <c r="S200" s="135">
        <v>7.9</v>
      </c>
      <c r="T200" s="135">
        <v>7.6</v>
      </c>
      <c r="U200" s="135">
        <v>7.9</v>
      </c>
      <c r="V200" s="136">
        <v>7.6</v>
      </c>
      <c r="W200" s="32">
        <f>(S200+T200+U200+V200-MAX(S200:V200)-MIN(S200:V200))/2</f>
        <v>7.7500000000000009</v>
      </c>
      <c r="X200" s="33">
        <v>0</v>
      </c>
      <c r="Y200" s="36">
        <f>SUM(W200,O200,Q200)-X200</f>
        <v>22.64</v>
      </c>
      <c r="Z200" s="234"/>
    </row>
    <row r="201" spans="1:26" s="25" customFormat="1" ht="22.5" thickBot="1">
      <c r="A201" s="237"/>
      <c r="B201" s="229"/>
      <c r="C201" s="239"/>
      <c r="D201" s="231"/>
      <c r="E201" s="231"/>
      <c r="F201" s="231"/>
      <c r="G201" s="38" t="s">
        <v>45</v>
      </c>
      <c r="H201" s="138">
        <v>7</v>
      </c>
      <c r="I201" s="135">
        <v>7</v>
      </c>
      <c r="J201" s="135">
        <v>7.4</v>
      </c>
      <c r="K201" s="135">
        <v>7</v>
      </c>
      <c r="L201" s="136">
        <v>7.4</v>
      </c>
      <c r="M201" s="139">
        <v>0.6</v>
      </c>
      <c r="N201" s="140">
        <f>(I201+J201+K201+L201-MAX(I201:L201)-MIN(I201:L201))/2</f>
        <v>7.1999999999999993</v>
      </c>
      <c r="O201" s="33">
        <f>N201*2-M201</f>
        <v>13.799999999999999</v>
      </c>
      <c r="P201" s="44">
        <v>41</v>
      </c>
      <c r="Q201" s="53">
        <f t="shared" si="121"/>
        <v>0.41</v>
      </c>
      <c r="R201" s="138">
        <v>8.1</v>
      </c>
      <c r="S201" s="135">
        <v>8</v>
      </c>
      <c r="T201" s="135">
        <v>8.1</v>
      </c>
      <c r="U201" s="135">
        <v>8</v>
      </c>
      <c r="V201" s="136">
        <v>8.1</v>
      </c>
      <c r="W201" s="32">
        <f>(S201+T201+U201+V201-MAX(S201:V201)-MIN(S201:V201))/2</f>
        <v>8.0500000000000007</v>
      </c>
      <c r="X201" s="46">
        <v>0</v>
      </c>
      <c r="Y201" s="36">
        <f>SUM(W201,O201,Q201)-X201</f>
        <v>22.26</v>
      </c>
      <c r="Z201" s="235"/>
    </row>
    <row r="202" spans="1:26" s="25" customFormat="1" ht="15.75" thickBot="1">
      <c r="A202" s="238"/>
      <c r="B202" s="230"/>
      <c r="C202" s="190" t="s">
        <v>317</v>
      </c>
      <c r="D202" s="214">
        <v>2008</v>
      </c>
      <c r="E202" s="214" t="s">
        <v>145</v>
      </c>
      <c r="F202" s="232"/>
      <c r="G202" s="241" t="s">
        <v>43</v>
      </c>
      <c r="H202" s="242"/>
      <c r="I202" s="242"/>
      <c r="J202" s="242"/>
      <c r="K202" s="242"/>
      <c r="L202" s="242"/>
      <c r="M202" s="243"/>
      <c r="N202" s="47">
        <f>SUM(N199:N201)-M199-M200-M201</f>
        <v>22.849999999999998</v>
      </c>
      <c r="O202" s="48"/>
      <c r="P202" s="247" t="s">
        <v>46</v>
      </c>
      <c r="Q202" s="248"/>
      <c r="R202" s="248"/>
      <c r="S202" s="248"/>
      <c r="T202" s="248"/>
      <c r="U202" s="248"/>
      <c r="V202" s="248"/>
      <c r="W202" s="248"/>
      <c r="X202" s="249"/>
      <c r="Y202" s="49">
        <f>SUM(Y199:Y201)</f>
        <v>71.650000000000006</v>
      </c>
      <c r="Z202" s="50">
        <f>N202</f>
        <v>22.849999999999998</v>
      </c>
    </row>
    <row r="203" spans="1:26" s="25" customFormat="1" ht="15.75" thickBot="1">
      <c r="A203" s="236">
        <v>6</v>
      </c>
      <c r="B203" s="227" t="s">
        <v>376</v>
      </c>
      <c r="C203" s="215" t="s">
        <v>377</v>
      </c>
      <c r="D203" s="216">
        <v>2014</v>
      </c>
      <c r="E203" s="216" t="s">
        <v>168</v>
      </c>
      <c r="F203" s="227" t="s">
        <v>380</v>
      </c>
      <c r="G203" s="26" t="s">
        <v>4</v>
      </c>
      <c r="H203" s="134">
        <v>8.6999999999999993</v>
      </c>
      <c r="I203" s="135">
        <v>8.6999999999999993</v>
      </c>
      <c r="J203" s="135">
        <v>8.8000000000000007</v>
      </c>
      <c r="K203" s="135">
        <v>8.9</v>
      </c>
      <c r="L203" s="136">
        <v>8.9</v>
      </c>
      <c r="M203" s="137">
        <v>0</v>
      </c>
      <c r="N203" s="32">
        <f>(I203+J203+K203+L203-MAX(I203:L203)-MIN(I203:L203))/2</f>
        <v>8.85</v>
      </c>
      <c r="O203" s="33">
        <f>N203*2-M203</f>
        <v>17.7</v>
      </c>
      <c r="P203" s="34">
        <v>40</v>
      </c>
      <c r="Q203" s="53">
        <f t="shared" ref="Q203:Q205" si="122">P203/100</f>
        <v>0.4</v>
      </c>
      <c r="R203" s="134">
        <v>8.1</v>
      </c>
      <c r="S203" s="135">
        <v>8.1999999999999993</v>
      </c>
      <c r="T203" s="135">
        <v>8.1</v>
      </c>
      <c r="U203" s="135">
        <v>8.1999999999999993</v>
      </c>
      <c r="V203" s="136">
        <v>8.1</v>
      </c>
      <c r="W203" s="32">
        <f>(S203+T203+U203+V203-MAX(S203:V203)-MIN(S203:V203))/2</f>
        <v>8.1499999999999986</v>
      </c>
      <c r="X203" s="33">
        <v>0.3</v>
      </c>
      <c r="Y203" s="53">
        <f>SUM(W203,O203,Q203)-X203</f>
        <v>25.949999999999996</v>
      </c>
      <c r="Z203" s="233" t="str">
        <f>IF(N206&gt;=25.2,"I","б\р")</f>
        <v>б\р</v>
      </c>
    </row>
    <row r="204" spans="1:26" s="25" customFormat="1" ht="15.75" thickBot="1">
      <c r="A204" s="237"/>
      <c r="B204" s="228"/>
      <c r="C204" s="239" t="s">
        <v>378</v>
      </c>
      <c r="D204" s="231">
        <v>2009</v>
      </c>
      <c r="E204" s="231">
        <v>2</v>
      </c>
      <c r="F204" s="228"/>
      <c r="G204" s="37" t="s">
        <v>17</v>
      </c>
      <c r="H204" s="134">
        <v>7</v>
      </c>
      <c r="I204" s="135">
        <v>7</v>
      </c>
      <c r="J204" s="135">
        <v>7.4</v>
      </c>
      <c r="K204" s="135">
        <v>7.2</v>
      </c>
      <c r="L204" s="136">
        <v>6.9</v>
      </c>
      <c r="M204" s="137">
        <v>0</v>
      </c>
      <c r="N204" s="32">
        <f>(I204+J204+K204+L204-MAX(I204:L204)-MIN(I204:L204))/2</f>
        <v>7.1000000000000005</v>
      </c>
      <c r="O204" s="33">
        <f>N204*2-M204</f>
        <v>14.200000000000001</v>
      </c>
      <c r="P204" s="34">
        <v>30</v>
      </c>
      <c r="Q204" s="53">
        <f t="shared" si="122"/>
        <v>0.3</v>
      </c>
      <c r="R204" s="134">
        <v>7.2</v>
      </c>
      <c r="S204" s="135">
        <v>7.2</v>
      </c>
      <c r="T204" s="135">
        <v>7.2</v>
      </c>
      <c r="U204" s="135">
        <v>7.2</v>
      </c>
      <c r="V204" s="136">
        <v>7.2</v>
      </c>
      <c r="W204" s="32">
        <f>(S204+T204+U204+V204-MAX(S204:V204)-MIN(S204:V204))/2</f>
        <v>7.2000000000000011</v>
      </c>
      <c r="X204" s="33">
        <v>0</v>
      </c>
      <c r="Y204" s="36">
        <f>SUM(W204,O204,Q204)-X204</f>
        <v>21.700000000000003</v>
      </c>
      <c r="Z204" s="234"/>
    </row>
    <row r="205" spans="1:26" s="25" customFormat="1" ht="22.5" thickBot="1">
      <c r="A205" s="237"/>
      <c r="B205" s="229"/>
      <c r="C205" s="239"/>
      <c r="D205" s="231"/>
      <c r="E205" s="231"/>
      <c r="F205" s="228"/>
      <c r="G205" s="38" t="s">
        <v>45</v>
      </c>
      <c r="H205" s="138">
        <v>7.3</v>
      </c>
      <c r="I205" s="135">
        <v>7.3</v>
      </c>
      <c r="J205" s="135">
        <v>7.5</v>
      </c>
      <c r="K205" s="135">
        <v>7.5</v>
      </c>
      <c r="L205" s="136">
        <v>7.4</v>
      </c>
      <c r="M205" s="139">
        <v>0.3</v>
      </c>
      <c r="N205" s="140">
        <f>(I205+J205+K205+L205-MAX(I205:L205)-MIN(I205:L205))/2</f>
        <v>7.4500000000000011</v>
      </c>
      <c r="O205" s="33">
        <f>N205*2-M205</f>
        <v>14.600000000000001</v>
      </c>
      <c r="P205" s="44">
        <v>49</v>
      </c>
      <c r="Q205" s="53">
        <f t="shared" si="122"/>
        <v>0.49</v>
      </c>
      <c r="R205" s="138">
        <v>7.8</v>
      </c>
      <c r="S205" s="135">
        <v>7.9</v>
      </c>
      <c r="T205" s="135">
        <v>7.8</v>
      </c>
      <c r="U205" s="135">
        <v>7.9</v>
      </c>
      <c r="V205" s="136">
        <v>7.8</v>
      </c>
      <c r="W205" s="32">
        <f>(S205+T205+U205+V205-MAX(S205:V205)-MIN(S205:V205))/2</f>
        <v>7.85</v>
      </c>
      <c r="X205" s="46">
        <v>0.3</v>
      </c>
      <c r="Y205" s="36">
        <f>SUM(W205,O205,Q205)-X205</f>
        <v>22.64</v>
      </c>
      <c r="Z205" s="235"/>
    </row>
    <row r="206" spans="1:26" s="25" customFormat="1" ht="15.75" thickBot="1">
      <c r="A206" s="238"/>
      <c r="B206" s="230"/>
      <c r="C206" s="190" t="s">
        <v>379</v>
      </c>
      <c r="D206" s="214">
        <v>2008</v>
      </c>
      <c r="E206" s="214">
        <v>2</v>
      </c>
      <c r="F206" s="263"/>
      <c r="G206" s="241" t="s">
        <v>43</v>
      </c>
      <c r="H206" s="242"/>
      <c r="I206" s="242"/>
      <c r="J206" s="242"/>
      <c r="K206" s="242"/>
      <c r="L206" s="242"/>
      <c r="M206" s="243"/>
      <c r="N206" s="47">
        <f>SUM(N203:N205)-M203-M204-M205</f>
        <v>23.099999999999998</v>
      </c>
      <c r="O206" s="48"/>
      <c r="P206" s="247" t="s">
        <v>46</v>
      </c>
      <c r="Q206" s="248"/>
      <c r="R206" s="248"/>
      <c r="S206" s="248"/>
      <c r="T206" s="248"/>
      <c r="U206" s="248"/>
      <c r="V206" s="248"/>
      <c r="W206" s="248"/>
      <c r="X206" s="249"/>
      <c r="Y206" s="49">
        <f>SUM(Y203:Y205)</f>
        <v>70.289999999999992</v>
      </c>
      <c r="Z206" s="50">
        <f>N206</f>
        <v>23.099999999999998</v>
      </c>
    </row>
    <row r="207" spans="1:26" s="25" customFormat="1" ht="15.75" thickBot="1">
      <c r="A207" s="236">
        <v>7</v>
      </c>
      <c r="B207" s="227" t="s">
        <v>325</v>
      </c>
      <c r="C207" s="215" t="s">
        <v>338</v>
      </c>
      <c r="D207" s="188">
        <v>2013</v>
      </c>
      <c r="E207" s="216">
        <v>2</v>
      </c>
      <c r="F207" s="227" t="s">
        <v>326</v>
      </c>
      <c r="G207" s="26" t="s">
        <v>4</v>
      </c>
      <c r="H207" s="134">
        <v>8.3000000000000007</v>
      </c>
      <c r="I207" s="135">
        <v>8.3000000000000007</v>
      </c>
      <c r="J207" s="135">
        <v>8.4</v>
      </c>
      <c r="K207" s="135">
        <v>8.3000000000000007</v>
      </c>
      <c r="L207" s="136">
        <v>8.1</v>
      </c>
      <c r="M207" s="137">
        <v>0</v>
      </c>
      <c r="N207" s="32">
        <f>(I207+J207+K207+L207-MAX(I207:L207)-MIN(I207:L207))/2</f>
        <v>8.3000000000000007</v>
      </c>
      <c r="O207" s="33">
        <f>N207*2-M207</f>
        <v>16.600000000000001</v>
      </c>
      <c r="P207" s="34">
        <v>39</v>
      </c>
      <c r="Q207" s="53">
        <f t="shared" ref="Q207:Q209" si="123">P207/100</f>
        <v>0.39</v>
      </c>
      <c r="R207" s="134">
        <v>8.1999999999999993</v>
      </c>
      <c r="S207" s="135">
        <v>8.1999999999999993</v>
      </c>
      <c r="T207" s="135">
        <v>8.1999999999999993</v>
      </c>
      <c r="U207" s="135">
        <v>8.1999999999999993</v>
      </c>
      <c r="V207" s="136">
        <v>8.1999999999999993</v>
      </c>
      <c r="W207" s="32">
        <f>(S207+T207+U207+V207-MAX(S207:V207)-MIN(S207:V207))/2</f>
        <v>8.1999999999999993</v>
      </c>
      <c r="X207" s="33">
        <v>0.9</v>
      </c>
      <c r="Y207" s="53">
        <f>SUM(W207,O207,Q207)-X207</f>
        <v>24.290000000000003</v>
      </c>
      <c r="Z207" s="233" t="str">
        <f>IF(N210&gt;=25.2,"I","б\р")</f>
        <v>б\р</v>
      </c>
    </row>
    <row r="208" spans="1:26" s="25" customFormat="1" ht="15.75" thickBot="1">
      <c r="A208" s="237"/>
      <c r="B208" s="228"/>
      <c r="C208" s="239" t="s">
        <v>414</v>
      </c>
      <c r="D208" s="231">
        <v>2008</v>
      </c>
      <c r="E208" s="231">
        <v>2</v>
      </c>
      <c r="F208" s="231"/>
      <c r="G208" s="37" t="s">
        <v>17</v>
      </c>
      <c r="H208" s="134">
        <v>7</v>
      </c>
      <c r="I208" s="135">
        <v>7</v>
      </c>
      <c r="J208" s="135">
        <v>7.2</v>
      </c>
      <c r="K208" s="135">
        <v>6.8</v>
      </c>
      <c r="L208" s="136">
        <v>7</v>
      </c>
      <c r="M208" s="137">
        <v>0</v>
      </c>
      <c r="N208" s="32">
        <f>(I208+J208+K208+L208-MAX(I208:L208)-MIN(I208:L208))/2</f>
        <v>7</v>
      </c>
      <c r="O208" s="33">
        <f>N208*2-M208</f>
        <v>14</v>
      </c>
      <c r="P208" s="34">
        <v>30</v>
      </c>
      <c r="Q208" s="53">
        <f t="shared" si="123"/>
        <v>0.3</v>
      </c>
      <c r="R208" s="134">
        <v>7.1</v>
      </c>
      <c r="S208" s="135">
        <v>7.3</v>
      </c>
      <c r="T208" s="135">
        <v>7.1</v>
      </c>
      <c r="U208" s="135">
        <v>7.3</v>
      </c>
      <c r="V208" s="136">
        <v>7.1</v>
      </c>
      <c r="W208" s="32">
        <f>(S208+T208+U208+V208-MAX(S208:V208)-MIN(S208:V208))/2</f>
        <v>7.1999999999999984</v>
      </c>
      <c r="X208" s="33">
        <v>0</v>
      </c>
      <c r="Y208" s="36">
        <f>SUM(W208,O208,Q208)-X208</f>
        <v>21.5</v>
      </c>
      <c r="Z208" s="234"/>
    </row>
    <row r="209" spans="1:26" s="25" customFormat="1" ht="22.5" thickBot="1">
      <c r="A209" s="237"/>
      <c r="B209" s="229"/>
      <c r="C209" s="239"/>
      <c r="D209" s="231"/>
      <c r="E209" s="231"/>
      <c r="F209" s="231"/>
      <c r="G209" s="38" t="s">
        <v>45</v>
      </c>
      <c r="H209" s="138">
        <v>7.2</v>
      </c>
      <c r="I209" s="135">
        <v>7.2</v>
      </c>
      <c r="J209" s="135">
        <v>6.9</v>
      </c>
      <c r="K209" s="135">
        <v>6.5</v>
      </c>
      <c r="L209" s="136">
        <v>7.2</v>
      </c>
      <c r="M209" s="139">
        <v>0.6</v>
      </c>
      <c r="N209" s="140">
        <f>(I209+J209+K209+L209-MAX(I209:L209)-MIN(I209:L209))/2</f>
        <v>7.0500000000000007</v>
      </c>
      <c r="O209" s="33">
        <f>N209*2-M209</f>
        <v>13.500000000000002</v>
      </c>
      <c r="P209" s="44">
        <v>47</v>
      </c>
      <c r="Q209" s="53">
        <f t="shared" si="123"/>
        <v>0.47</v>
      </c>
      <c r="R209" s="138">
        <v>7.7</v>
      </c>
      <c r="S209" s="135">
        <v>7.8</v>
      </c>
      <c r="T209" s="135">
        <v>7.7</v>
      </c>
      <c r="U209" s="135">
        <v>7.8</v>
      </c>
      <c r="V209" s="136">
        <v>7.7</v>
      </c>
      <c r="W209" s="32">
        <f>(S209+T209+U209+V209-MAX(S209:V209)-MIN(S209:V209))/2</f>
        <v>7.75</v>
      </c>
      <c r="X209" s="46">
        <v>0</v>
      </c>
      <c r="Y209" s="36">
        <f>SUM(W209,O209,Q209)-X209</f>
        <v>21.72</v>
      </c>
      <c r="Z209" s="235"/>
    </row>
    <row r="210" spans="1:26" s="25" customFormat="1" ht="15.75" thickBot="1">
      <c r="A210" s="238"/>
      <c r="B210" s="230"/>
      <c r="C210" s="190" t="s">
        <v>339</v>
      </c>
      <c r="D210" s="191">
        <v>2008</v>
      </c>
      <c r="E210" s="214" t="s">
        <v>145</v>
      </c>
      <c r="F210" s="232"/>
      <c r="G210" s="241" t="s">
        <v>43</v>
      </c>
      <c r="H210" s="242"/>
      <c r="I210" s="242"/>
      <c r="J210" s="242"/>
      <c r="K210" s="242"/>
      <c r="L210" s="242"/>
      <c r="M210" s="243"/>
      <c r="N210" s="47">
        <f>SUM(N207:N209)-M207-M208-M209</f>
        <v>21.75</v>
      </c>
      <c r="O210" s="48"/>
      <c r="P210" s="247" t="s">
        <v>46</v>
      </c>
      <c r="Q210" s="248"/>
      <c r="R210" s="248"/>
      <c r="S210" s="248"/>
      <c r="T210" s="248"/>
      <c r="U210" s="248"/>
      <c r="V210" s="248"/>
      <c r="W210" s="248"/>
      <c r="X210" s="249"/>
      <c r="Y210" s="49">
        <f>SUM(Y207:Y209)</f>
        <v>67.510000000000005</v>
      </c>
      <c r="Z210" s="50">
        <f>N210</f>
        <v>21.75</v>
      </c>
    </row>
    <row r="211" spans="1:26" ht="15.75" customHeight="1" thickBot="1">
      <c r="A211" s="236">
        <v>8</v>
      </c>
      <c r="B211" s="227" t="s">
        <v>236</v>
      </c>
      <c r="C211" s="215" t="s">
        <v>241</v>
      </c>
      <c r="D211" s="216">
        <v>2012</v>
      </c>
      <c r="E211" s="216" t="s">
        <v>168</v>
      </c>
      <c r="F211" s="227" t="s">
        <v>237</v>
      </c>
      <c r="G211" s="26" t="s">
        <v>4</v>
      </c>
      <c r="H211" s="134">
        <v>8</v>
      </c>
      <c r="I211" s="135">
        <v>8</v>
      </c>
      <c r="J211" s="135">
        <v>8</v>
      </c>
      <c r="K211" s="135">
        <v>8.1</v>
      </c>
      <c r="L211" s="136">
        <v>8.5</v>
      </c>
      <c r="M211" s="137">
        <v>0</v>
      </c>
      <c r="N211" s="32">
        <f>(I211+J211+K211+L211-MAX(I211:L211)-MIN(I211:L211))/2</f>
        <v>8.0500000000000007</v>
      </c>
      <c r="O211" s="33">
        <f>N211*2-M211</f>
        <v>16.100000000000001</v>
      </c>
      <c r="P211" s="34">
        <v>39</v>
      </c>
      <c r="Q211" s="53">
        <f t="shared" ref="Q211:Q213" si="124">P211/100</f>
        <v>0.39</v>
      </c>
      <c r="R211" s="134">
        <v>8</v>
      </c>
      <c r="S211" s="135">
        <v>7.9</v>
      </c>
      <c r="T211" s="135">
        <v>8</v>
      </c>
      <c r="U211" s="135">
        <v>7.9</v>
      </c>
      <c r="V211" s="136">
        <v>8</v>
      </c>
      <c r="W211" s="32">
        <f>(S211+T211+U211+V211-MAX(S211:V211)-MIN(S211:V211))/2</f>
        <v>7.95</v>
      </c>
      <c r="X211" s="33">
        <v>1.1000000000000001</v>
      </c>
      <c r="Y211" s="53">
        <f>SUM(W211,O211,Q211)-X211</f>
        <v>23.34</v>
      </c>
      <c r="Z211" s="233" t="str">
        <f>IF(N214&gt;=25.2,"I","б\р")</f>
        <v>б\р</v>
      </c>
    </row>
    <row r="212" spans="1:26" ht="15.75" thickBot="1">
      <c r="A212" s="237"/>
      <c r="B212" s="228"/>
      <c r="C212" s="239" t="s">
        <v>242</v>
      </c>
      <c r="D212" s="231">
        <v>2010</v>
      </c>
      <c r="E212" s="231">
        <v>2</v>
      </c>
      <c r="F212" s="231"/>
      <c r="G212" s="37" t="s">
        <v>17</v>
      </c>
      <c r="H212" s="134">
        <v>6.6</v>
      </c>
      <c r="I212" s="135">
        <v>6.6</v>
      </c>
      <c r="J212" s="135">
        <v>7</v>
      </c>
      <c r="K212" s="135">
        <v>6.4</v>
      </c>
      <c r="L212" s="136">
        <v>6.6</v>
      </c>
      <c r="M212" s="137">
        <v>0</v>
      </c>
      <c r="N212" s="32">
        <f>(I212+J212+K212+L212-MAX(I212:L212)-MIN(I212:L212))/2</f>
        <v>6.6000000000000005</v>
      </c>
      <c r="O212" s="33">
        <f>N212*2-M212</f>
        <v>13.200000000000001</v>
      </c>
      <c r="P212" s="34">
        <v>30</v>
      </c>
      <c r="Q212" s="53">
        <f t="shared" si="124"/>
        <v>0.3</v>
      </c>
      <c r="R212" s="134">
        <v>7</v>
      </c>
      <c r="S212" s="135">
        <v>7.5</v>
      </c>
      <c r="T212" s="135">
        <v>7</v>
      </c>
      <c r="U212" s="135">
        <v>7.5</v>
      </c>
      <c r="V212" s="136">
        <v>7</v>
      </c>
      <c r="W212" s="32">
        <f>(S212+T212+U212+V212-MAX(S212:V212)-MIN(S212:V212))/2</f>
        <v>7.25</v>
      </c>
      <c r="X212" s="33">
        <v>0.1</v>
      </c>
      <c r="Y212" s="36">
        <f>SUM(W212,O212,Q212)-X212</f>
        <v>20.650000000000002</v>
      </c>
      <c r="Z212" s="234"/>
    </row>
    <row r="213" spans="1:26" ht="21.75" customHeight="1" thickBot="1">
      <c r="A213" s="237"/>
      <c r="B213" s="229"/>
      <c r="C213" s="239"/>
      <c r="D213" s="231"/>
      <c r="E213" s="231"/>
      <c r="F213" s="231"/>
      <c r="G213" s="38" t="s">
        <v>45</v>
      </c>
      <c r="H213" s="138">
        <v>6.4</v>
      </c>
      <c r="I213" s="135">
        <v>6.4</v>
      </c>
      <c r="J213" s="135">
        <v>7</v>
      </c>
      <c r="K213" s="135">
        <v>6.5</v>
      </c>
      <c r="L213" s="136">
        <v>6.8</v>
      </c>
      <c r="M213" s="139">
        <v>0</v>
      </c>
      <c r="N213" s="140">
        <f>(I213+J213+K213+L213-MAX(I213:L213)-MIN(I213:L213))/2</f>
        <v>6.6499999999999995</v>
      </c>
      <c r="O213" s="33">
        <f>N213*2-M213</f>
        <v>13.299999999999999</v>
      </c>
      <c r="P213" s="44">
        <v>60</v>
      </c>
      <c r="Q213" s="53">
        <f t="shared" si="124"/>
        <v>0.6</v>
      </c>
      <c r="R213" s="138">
        <v>7.7</v>
      </c>
      <c r="S213" s="135">
        <v>7.8</v>
      </c>
      <c r="T213" s="135">
        <v>7.7</v>
      </c>
      <c r="U213" s="135">
        <v>7.8</v>
      </c>
      <c r="V213" s="136">
        <v>7.7</v>
      </c>
      <c r="W213" s="32">
        <f>(S213+T213+U213+V213-MAX(S213:V213)-MIN(S213:V213))/2</f>
        <v>7.75</v>
      </c>
      <c r="X213" s="46">
        <v>0.1</v>
      </c>
      <c r="Y213" s="36">
        <f>SUM(W213,O213,Q213)-X213</f>
        <v>21.549999999999997</v>
      </c>
      <c r="Z213" s="235"/>
    </row>
    <row r="214" spans="1:26" ht="15.75" thickBot="1">
      <c r="A214" s="238"/>
      <c r="B214" s="230"/>
      <c r="C214" s="190" t="s">
        <v>243</v>
      </c>
      <c r="D214" s="214">
        <v>2009</v>
      </c>
      <c r="E214" s="214">
        <v>2</v>
      </c>
      <c r="F214" s="232"/>
      <c r="G214" s="241" t="s">
        <v>43</v>
      </c>
      <c r="H214" s="242"/>
      <c r="I214" s="242"/>
      <c r="J214" s="242"/>
      <c r="K214" s="242"/>
      <c r="L214" s="242"/>
      <c r="M214" s="243"/>
      <c r="N214" s="47">
        <f>SUM(N211:N213)-M211-M212-M213</f>
        <v>21.3</v>
      </c>
      <c r="O214" s="48"/>
      <c r="P214" s="247" t="s">
        <v>46</v>
      </c>
      <c r="Q214" s="248"/>
      <c r="R214" s="248"/>
      <c r="S214" s="248"/>
      <c r="T214" s="248"/>
      <c r="U214" s="248"/>
      <c r="V214" s="248"/>
      <c r="W214" s="248"/>
      <c r="X214" s="249"/>
      <c r="Y214" s="49">
        <f>SUM(Y211:Y213)</f>
        <v>65.539999999999992</v>
      </c>
      <c r="Z214" s="50">
        <f>N214</f>
        <v>21.3</v>
      </c>
    </row>
    <row r="215" spans="1:26" s="25" customFormat="1" ht="15.75" customHeight="1" thickBot="1">
      <c r="A215" s="236">
        <v>9</v>
      </c>
      <c r="B215" s="227" t="s">
        <v>325</v>
      </c>
      <c r="C215" s="215" t="s">
        <v>336</v>
      </c>
      <c r="D215" s="216">
        <v>2014</v>
      </c>
      <c r="E215" s="216" t="s">
        <v>168</v>
      </c>
      <c r="F215" s="227" t="s">
        <v>326</v>
      </c>
      <c r="G215" s="26" t="s">
        <v>4</v>
      </c>
      <c r="H215" s="134">
        <v>8</v>
      </c>
      <c r="I215" s="135">
        <v>8</v>
      </c>
      <c r="J215" s="135">
        <v>8</v>
      </c>
      <c r="K215" s="135">
        <v>7.8</v>
      </c>
      <c r="L215" s="136">
        <v>7.7</v>
      </c>
      <c r="M215" s="137">
        <v>0</v>
      </c>
      <c r="N215" s="32">
        <f>(I215+J215+K215+L215-MAX(I215:L215)-MIN(I215:L215))/2</f>
        <v>7.9</v>
      </c>
      <c r="O215" s="33">
        <f>N215*2-M215</f>
        <v>15.8</v>
      </c>
      <c r="P215" s="34">
        <v>31</v>
      </c>
      <c r="Q215" s="53">
        <f>P215/100</f>
        <v>0.31</v>
      </c>
      <c r="R215" s="134">
        <v>8</v>
      </c>
      <c r="S215" s="135">
        <v>7.7</v>
      </c>
      <c r="T215" s="135">
        <v>8</v>
      </c>
      <c r="U215" s="135">
        <v>7.7</v>
      </c>
      <c r="V215" s="136">
        <v>8</v>
      </c>
      <c r="W215" s="32">
        <f>(S215+T215+U215+V215-MAX(S215:V215)-MIN(S215:V215))/2</f>
        <v>7.85</v>
      </c>
      <c r="X215" s="33">
        <v>2</v>
      </c>
      <c r="Y215" s="53">
        <f>SUM(W215,O215,Q215)-X215</f>
        <v>21.959999999999997</v>
      </c>
      <c r="Z215" s="233" t="str">
        <f>IF(N218&gt;=25.2,"I","б\р")</f>
        <v>б\р</v>
      </c>
    </row>
    <row r="216" spans="1:26" s="25" customFormat="1" ht="15.75" thickBot="1">
      <c r="A216" s="237"/>
      <c r="B216" s="228"/>
      <c r="C216" s="239" t="s">
        <v>337</v>
      </c>
      <c r="D216" s="231">
        <v>2008</v>
      </c>
      <c r="E216" s="231">
        <v>2</v>
      </c>
      <c r="F216" s="231"/>
      <c r="G216" s="37" t="s">
        <v>17</v>
      </c>
      <c r="H216" s="134">
        <v>7</v>
      </c>
      <c r="I216" s="135">
        <v>7</v>
      </c>
      <c r="J216" s="135">
        <v>7.3</v>
      </c>
      <c r="K216" s="135">
        <v>7.2</v>
      </c>
      <c r="L216" s="136">
        <v>6.7</v>
      </c>
      <c r="M216" s="137">
        <v>0</v>
      </c>
      <c r="N216" s="32">
        <f>(I216+J216+K216+L216-MAX(I216:L216)-MIN(I216:L216))/2</f>
        <v>7.1</v>
      </c>
      <c r="O216" s="33">
        <f>N216*2-M216</f>
        <v>14.2</v>
      </c>
      <c r="P216" s="34">
        <v>30</v>
      </c>
      <c r="Q216" s="53">
        <f t="shared" ref="Q216:Q217" si="125">P216/100</f>
        <v>0.3</v>
      </c>
      <c r="R216" s="134">
        <v>8.1</v>
      </c>
      <c r="S216" s="135">
        <v>7.9</v>
      </c>
      <c r="T216" s="135">
        <v>8.1</v>
      </c>
      <c r="U216" s="135">
        <v>7.9</v>
      </c>
      <c r="V216" s="136">
        <v>8.1</v>
      </c>
      <c r="W216" s="32">
        <f>(S216+T216+U216+V216-MAX(S216:V216)-MIN(S216:V216))/2</f>
        <v>7.9999999999999991</v>
      </c>
      <c r="X216" s="33">
        <v>0.1</v>
      </c>
      <c r="Y216" s="36">
        <f>SUM(W216,O216,Q216)-X216</f>
        <v>22.4</v>
      </c>
      <c r="Z216" s="234"/>
    </row>
    <row r="217" spans="1:26" s="25" customFormat="1" ht="22.5" thickBot="1">
      <c r="A217" s="237"/>
      <c r="B217" s="229"/>
      <c r="C217" s="239"/>
      <c r="D217" s="231"/>
      <c r="E217" s="231"/>
      <c r="F217" s="231"/>
      <c r="G217" s="38" t="s">
        <v>45</v>
      </c>
      <c r="H217" s="138"/>
      <c r="I217" s="135"/>
      <c r="J217" s="135"/>
      <c r="K217" s="135"/>
      <c r="L217" s="136"/>
      <c r="M217" s="139">
        <v>0</v>
      </c>
      <c r="N217" s="140">
        <f>(I217+J217+K217+L217-MAX(I217:L217)-MIN(I217:L217))/2</f>
        <v>0</v>
      </c>
      <c r="O217" s="33">
        <f>N217*2-M217</f>
        <v>0</v>
      </c>
      <c r="P217" s="44"/>
      <c r="Q217" s="53">
        <f t="shared" si="125"/>
        <v>0</v>
      </c>
      <c r="R217" s="138"/>
      <c r="S217" s="135"/>
      <c r="T217" s="135"/>
      <c r="U217" s="135"/>
      <c r="V217" s="136"/>
      <c r="W217" s="32">
        <f>(S217+T217+U217+V217-MAX(S217:V217)-MIN(S217:V217))/2</f>
        <v>0</v>
      </c>
      <c r="X217" s="46">
        <v>0.1</v>
      </c>
      <c r="Y217" s="36">
        <f>SUM(W217,O217,Q217)-X217</f>
        <v>-0.1</v>
      </c>
      <c r="Z217" s="235"/>
    </row>
    <row r="218" spans="1:26" s="25" customFormat="1" ht="15.75" thickBot="1">
      <c r="A218" s="238"/>
      <c r="B218" s="230"/>
      <c r="C218" s="190" t="s">
        <v>413</v>
      </c>
      <c r="D218" s="214">
        <v>2010</v>
      </c>
      <c r="E218" s="214">
        <v>2</v>
      </c>
      <c r="F218" s="232"/>
      <c r="G218" s="241" t="s">
        <v>43</v>
      </c>
      <c r="H218" s="242"/>
      <c r="I218" s="242"/>
      <c r="J218" s="242"/>
      <c r="K218" s="242"/>
      <c r="L218" s="242"/>
      <c r="M218" s="243"/>
      <c r="N218" s="47">
        <f>SUM(N215:N217)-M215-M216-M217</f>
        <v>15</v>
      </c>
      <c r="O218" s="48"/>
      <c r="P218" s="247" t="s">
        <v>46</v>
      </c>
      <c r="Q218" s="248"/>
      <c r="R218" s="248"/>
      <c r="S218" s="248"/>
      <c r="T218" s="248"/>
      <c r="U218" s="248"/>
      <c r="V218" s="248"/>
      <c r="W218" s="248"/>
      <c r="X218" s="249"/>
      <c r="Y218" s="49">
        <f>SUM(Y215:Y217)</f>
        <v>44.26</v>
      </c>
      <c r="Z218" s="50">
        <f>N218</f>
        <v>15</v>
      </c>
    </row>
    <row r="219" spans="1:26" ht="15.75">
      <c r="A219" s="147"/>
      <c r="B219" s="147"/>
      <c r="C219" s="116" t="s">
        <v>48</v>
      </c>
      <c r="D219" s="116"/>
      <c r="E219" s="116"/>
      <c r="F219" s="116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5"/>
      <c r="R219" s="84"/>
      <c r="S219" s="86" t="s">
        <v>70</v>
      </c>
      <c r="T219" s="86"/>
      <c r="U219" s="91"/>
      <c r="V219" s="87"/>
      <c r="W219" s="148"/>
      <c r="X219" s="149"/>
      <c r="Y219" s="150"/>
      <c r="Z219" s="151"/>
    </row>
    <row r="220" spans="1:26" ht="15.75">
      <c r="A220" s="147"/>
      <c r="B220" s="147"/>
      <c r="C220" s="116" t="s">
        <v>26</v>
      </c>
      <c r="D220" s="84"/>
      <c r="E220" s="84"/>
      <c r="F220" s="85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5"/>
      <c r="R220" s="84"/>
      <c r="S220" s="86" t="s">
        <v>71</v>
      </c>
      <c r="T220" s="86"/>
      <c r="U220" s="91"/>
      <c r="V220" s="88"/>
      <c r="W220" s="88"/>
      <c r="X220" s="86"/>
      <c r="Y220" s="86"/>
      <c r="Z220" s="82"/>
    </row>
    <row r="221" spans="1:26" ht="15.75">
      <c r="A221" s="147"/>
      <c r="B221" s="147"/>
      <c r="C221" s="116"/>
      <c r="D221" s="84"/>
      <c r="E221" s="84"/>
      <c r="F221" s="85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5"/>
      <c r="R221" s="84"/>
      <c r="S221" s="86"/>
      <c r="T221" s="86"/>
      <c r="U221" s="91"/>
      <c r="V221" s="88"/>
      <c r="W221" s="88"/>
      <c r="X221" s="86"/>
      <c r="Y221" s="86"/>
      <c r="Z221" s="82"/>
    </row>
    <row r="222" spans="1:26" ht="15.75">
      <c r="A222" s="147"/>
      <c r="B222" s="147"/>
      <c r="C222" s="117" t="s">
        <v>13</v>
      </c>
      <c r="D222" s="117"/>
      <c r="E222" s="117"/>
      <c r="F222" s="117"/>
      <c r="G222" s="117"/>
      <c r="H222" s="117"/>
      <c r="I222" s="84"/>
      <c r="J222" s="84"/>
      <c r="K222" s="84"/>
      <c r="L222" s="85"/>
      <c r="M222" s="84"/>
      <c r="N222" s="84"/>
      <c r="O222" s="84"/>
      <c r="P222" s="84"/>
      <c r="Q222" s="84"/>
      <c r="R222" s="84"/>
      <c r="S222" s="86" t="s">
        <v>72</v>
      </c>
      <c r="T222" s="86"/>
      <c r="U222" s="91"/>
      <c r="V222" s="88"/>
      <c r="W222" s="88"/>
      <c r="X222" s="86"/>
      <c r="Y222" s="86"/>
      <c r="Z222" s="82"/>
    </row>
    <row r="223" spans="1:26" ht="15.75">
      <c r="A223" s="147"/>
      <c r="B223" s="147"/>
      <c r="C223" s="116" t="s">
        <v>26</v>
      </c>
      <c r="D223" s="116"/>
      <c r="E223" s="116"/>
      <c r="F223" s="84"/>
      <c r="G223" s="84"/>
      <c r="H223" s="84"/>
      <c r="I223" s="89"/>
      <c r="J223" s="84"/>
      <c r="K223" s="84"/>
      <c r="L223" s="85"/>
      <c r="M223" s="84"/>
      <c r="N223" s="84"/>
      <c r="O223" s="84"/>
      <c r="P223" s="84"/>
      <c r="Q223" s="84"/>
      <c r="R223" s="84"/>
      <c r="S223" s="86" t="s">
        <v>73</v>
      </c>
      <c r="T223" s="86"/>
      <c r="U223" s="91"/>
      <c r="V223" s="88"/>
      <c r="W223" s="88"/>
      <c r="X223" s="86"/>
      <c r="Y223" s="86"/>
      <c r="Z223" s="82"/>
    </row>
    <row r="224" spans="1:26" ht="15.75">
      <c r="A224" s="147"/>
      <c r="B224" s="147"/>
      <c r="C224" s="116"/>
      <c r="D224" s="116"/>
      <c r="E224" s="116"/>
      <c r="F224" s="84"/>
      <c r="G224" s="84"/>
      <c r="H224" s="84"/>
      <c r="I224" s="89"/>
      <c r="J224" s="84"/>
      <c r="K224" s="84"/>
      <c r="L224" s="85"/>
      <c r="M224" s="84"/>
      <c r="N224" s="84"/>
      <c r="O224" s="84"/>
      <c r="P224" s="84"/>
      <c r="Q224" s="84"/>
      <c r="R224" s="84"/>
      <c r="S224" s="86"/>
      <c r="T224" s="86"/>
      <c r="U224" s="91"/>
      <c r="V224" s="88"/>
      <c r="W224" s="88"/>
      <c r="X224" s="86"/>
      <c r="Y224" s="86"/>
      <c r="Z224" s="82"/>
    </row>
    <row r="225" spans="1:26" ht="20.25">
      <c r="A225" s="277" t="s">
        <v>115</v>
      </c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77"/>
      <c r="T225" s="277"/>
      <c r="U225" s="277"/>
      <c r="V225" s="277"/>
      <c r="W225" s="277"/>
      <c r="X225" s="277"/>
      <c r="Y225" s="277"/>
      <c r="Z225" s="277"/>
    </row>
    <row r="226" spans="1:26" ht="20.25">
      <c r="A226" s="159"/>
      <c r="B226" s="159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  <c r="V226" s="159"/>
      <c r="W226" s="159"/>
      <c r="X226" s="159"/>
      <c r="Y226" s="159"/>
      <c r="Z226" s="159"/>
    </row>
    <row r="227" spans="1:26" ht="15.75">
      <c r="A227" s="58"/>
      <c r="B227" s="15"/>
      <c r="C227" s="278" t="s">
        <v>117</v>
      </c>
      <c r="D227" s="278"/>
      <c r="E227" s="278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75" t="s">
        <v>75</v>
      </c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6.5" thickBot="1">
      <c r="A228" s="58"/>
      <c r="B228" s="15"/>
      <c r="C228" s="158"/>
      <c r="D228" s="158"/>
      <c r="E228" s="158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75" t="s">
        <v>116</v>
      </c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9.5" thickBot="1">
      <c r="A229" s="267" t="s">
        <v>129</v>
      </c>
      <c r="B229" s="268"/>
      <c r="C229" s="268"/>
      <c r="D229" s="268"/>
      <c r="E229" s="268"/>
      <c r="F229" s="268"/>
      <c r="G229" s="268"/>
      <c r="H229" s="268"/>
      <c r="I229" s="268"/>
      <c r="J229" s="268"/>
      <c r="K229" s="268"/>
      <c r="L229" s="268"/>
      <c r="M229" s="268"/>
      <c r="N229" s="268"/>
      <c r="O229" s="268"/>
      <c r="P229" s="268"/>
      <c r="Q229" s="268"/>
      <c r="R229" s="268"/>
      <c r="S229" s="268"/>
      <c r="T229" s="268"/>
      <c r="U229" s="268"/>
      <c r="V229" s="268"/>
      <c r="W229" s="268"/>
      <c r="X229" s="268"/>
      <c r="Y229" s="268"/>
      <c r="Z229" s="269"/>
    </row>
    <row r="230" spans="1:26" ht="15.75" thickBot="1">
      <c r="A230" s="303" t="s">
        <v>0</v>
      </c>
      <c r="B230" s="132" t="s">
        <v>2</v>
      </c>
      <c r="C230" s="303" t="s">
        <v>1</v>
      </c>
      <c r="D230" s="304" t="s">
        <v>28</v>
      </c>
      <c r="E230" s="306" t="s">
        <v>27</v>
      </c>
      <c r="F230" s="308" t="s">
        <v>16</v>
      </c>
      <c r="G230" s="310" t="s">
        <v>3</v>
      </c>
      <c r="H230" s="312" t="s">
        <v>113</v>
      </c>
      <c r="I230" s="313"/>
      <c r="J230" s="313"/>
      <c r="K230" s="313"/>
      <c r="L230" s="314"/>
      <c r="M230" s="315" t="s">
        <v>32</v>
      </c>
      <c r="N230" s="315" t="s">
        <v>33</v>
      </c>
      <c r="O230" s="315" t="s">
        <v>34</v>
      </c>
      <c r="P230" s="317" t="s">
        <v>25</v>
      </c>
      <c r="Q230" s="306" t="s">
        <v>114</v>
      </c>
      <c r="R230" s="312" t="s">
        <v>44</v>
      </c>
      <c r="S230" s="313" t="s">
        <v>44</v>
      </c>
      <c r="T230" s="313"/>
      <c r="U230" s="313"/>
      <c r="V230" s="314"/>
      <c r="W230" s="315" t="s">
        <v>30</v>
      </c>
      <c r="X230" s="315" t="s">
        <v>29</v>
      </c>
      <c r="Y230" s="315" t="s">
        <v>35</v>
      </c>
      <c r="Z230" s="315" t="s">
        <v>49</v>
      </c>
    </row>
    <row r="231" spans="1:26" ht="15.75" thickBot="1">
      <c r="A231" s="299"/>
      <c r="B231" s="133" t="s">
        <v>15</v>
      </c>
      <c r="C231" s="299"/>
      <c r="D231" s="305"/>
      <c r="E231" s="307"/>
      <c r="F231" s="309"/>
      <c r="G231" s="311"/>
      <c r="H231" s="168" t="s">
        <v>9</v>
      </c>
      <c r="I231" s="167" t="s">
        <v>18</v>
      </c>
      <c r="J231" s="167" t="s">
        <v>19</v>
      </c>
      <c r="K231" s="167" t="s">
        <v>20</v>
      </c>
      <c r="L231" s="167" t="s">
        <v>21</v>
      </c>
      <c r="M231" s="316" t="s">
        <v>11</v>
      </c>
      <c r="N231" s="316" t="s">
        <v>22</v>
      </c>
      <c r="O231" s="316" t="s">
        <v>23</v>
      </c>
      <c r="P231" s="318"/>
      <c r="Q231" s="307" t="s">
        <v>24</v>
      </c>
      <c r="R231" s="168" t="s">
        <v>9</v>
      </c>
      <c r="S231" s="167" t="s">
        <v>5</v>
      </c>
      <c r="T231" s="167" t="s">
        <v>6</v>
      </c>
      <c r="U231" s="167" t="s">
        <v>7</v>
      </c>
      <c r="V231" s="167" t="s">
        <v>8</v>
      </c>
      <c r="W231" s="316" t="s">
        <v>10</v>
      </c>
      <c r="X231" s="316" t="s">
        <v>9</v>
      </c>
      <c r="Y231" s="316" t="s">
        <v>12</v>
      </c>
      <c r="Z231" s="316" t="s">
        <v>14</v>
      </c>
    </row>
    <row r="232" spans="1:26" s="25" customFormat="1" ht="15.75" thickBot="1">
      <c r="A232" s="236">
        <v>1</v>
      </c>
      <c r="B232" s="227" t="s">
        <v>191</v>
      </c>
      <c r="C232" s="193" t="s">
        <v>196</v>
      </c>
      <c r="D232" s="189">
        <v>2014</v>
      </c>
      <c r="E232" s="189">
        <v>3</v>
      </c>
      <c r="F232" s="227" t="s">
        <v>192</v>
      </c>
      <c r="G232" s="26" t="s">
        <v>4</v>
      </c>
      <c r="H232" s="134">
        <v>8.9</v>
      </c>
      <c r="I232" s="135">
        <v>8.9</v>
      </c>
      <c r="J232" s="135">
        <v>8.9</v>
      </c>
      <c r="K232" s="135">
        <v>9</v>
      </c>
      <c r="L232" s="136">
        <v>8.9</v>
      </c>
      <c r="M232" s="137">
        <v>0</v>
      </c>
      <c r="N232" s="32">
        <f>(I232+J232+K232+L232-MAX(I232:L232)-MIN(I232:L232))/2</f>
        <v>8.9000000000000021</v>
      </c>
      <c r="O232" s="33">
        <f>N232*2-M232</f>
        <v>17.800000000000004</v>
      </c>
      <c r="P232" s="34">
        <v>20</v>
      </c>
      <c r="Q232" s="53">
        <f t="shared" ref="Q232:Q234" si="126">P232/100</f>
        <v>0.2</v>
      </c>
      <c r="R232" s="134">
        <v>7.8</v>
      </c>
      <c r="S232" s="135">
        <v>7.4</v>
      </c>
      <c r="T232" s="135">
        <v>7.8</v>
      </c>
      <c r="U232" s="135">
        <v>7.4</v>
      </c>
      <c r="V232" s="136">
        <v>7.8</v>
      </c>
      <c r="W232" s="32">
        <f>(S232+T232+U232+V232-MAX(S232:V232)-MIN(S232:V232))/2</f>
        <v>7.6000000000000005</v>
      </c>
      <c r="X232" s="33">
        <v>0</v>
      </c>
      <c r="Y232" s="53">
        <f>SUM(W232,O232,Q232)-X232</f>
        <v>25.600000000000005</v>
      </c>
      <c r="Z232" s="233" t="str">
        <f>IF(N235&gt;=16,"3 сп","б\р")</f>
        <v>3 сп</v>
      </c>
    </row>
    <row r="233" spans="1:26" s="25" customFormat="1" ht="15.75" thickBot="1">
      <c r="A233" s="237"/>
      <c r="B233" s="228"/>
      <c r="C233" s="239" t="s">
        <v>197</v>
      </c>
      <c r="D233" s="231">
        <v>2009</v>
      </c>
      <c r="E233" s="231">
        <v>3</v>
      </c>
      <c r="F233" s="231"/>
      <c r="G233" s="37" t="s">
        <v>17</v>
      </c>
      <c r="H233" s="134">
        <v>8.6</v>
      </c>
      <c r="I233" s="135">
        <v>8.6</v>
      </c>
      <c r="J233" s="135">
        <v>8.8000000000000007</v>
      </c>
      <c r="K233" s="135">
        <v>9</v>
      </c>
      <c r="L233" s="136">
        <v>8.6</v>
      </c>
      <c r="M233" s="137">
        <v>0</v>
      </c>
      <c r="N233" s="32">
        <f>(I233+J233+K233+L233-MAX(I233:L233)-MIN(I233:L233))/2</f>
        <v>8.6999999999999993</v>
      </c>
      <c r="O233" s="33">
        <f>N233*2-M233</f>
        <v>17.399999999999999</v>
      </c>
      <c r="P233" s="34">
        <v>15</v>
      </c>
      <c r="Q233" s="53">
        <f t="shared" si="126"/>
        <v>0.15</v>
      </c>
      <c r="R233" s="134">
        <v>8.4</v>
      </c>
      <c r="S233" s="135">
        <v>7.9</v>
      </c>
      <c r="T233" s="135">
        <v>8.4</v>
      </c>
      <c r="U233" s="135">
        <v>7.9</v>
      </c>
      <c r="V233" s="136">
        <v>8.4</v>
      </c>
      <c r="W233" s="32">
        <f>(S233+T233+U233+V233-MAX(S233:V233)-MIN(S233:V233))/2</f>
        <v>8.1500000000000021</v>
      </c>
      <c r="X233" s="33">
        <v>0.3</v>
      </c>
      <c r="Y233" s="36">
        <f>SUM(W233,O233,Q233)-X233</f>
        <v>25.4</v>
      </c>
      <c r="Z233" s="234"/>
    </row>
    <row r="234" spans="1:26" s="25" customFormat="1" ht="22.5" thickBot="1">
      <c r="A234" s="237"/>
      <c r="B234" s="229"/>
      <c r="C234" s="239"/>
      <c r="D234" s="231"/>
      <c r="E234" s="231"/>
      <c r="F234" s="231"/>
      <c r="G234" s="38" t="s">
        <v>45</v>
      </c>
      <c r="H234" s="138"/>
      <c r="I234" s="135"/>
      <c r="J234" s="135"/>
      <c r="K234" s="135"/>
      <c r="L234" s="136"/>
      <c r="M234" s="139">
        <v>0</v>
      </c>
      <c r="N234" s="140">
        <f>(I234+J234+K234+L234-MAX(I234:L234)-MIN(I234:L234))/2</f>
        <v>0</v>
      </c>
      <c r="O234" s="33">
        <f>N234*2-M234</f>
        <v>0</v>
      </c>
      <c r="P234" s="44"/>
      <c r="Q234" s="53">
        <f t="shared" si="126"/>
        <v>0</v>
      </c>
      <c r="R234" s="138"/>
      <c r="S234" s="135"/>
      <c r="T234" s="135"/>
      <c r="U234" s="135"/>
      <c r="V234" s="136"/>
      <c r="W234" s="32">
        <f>(S234+T234+U234+V234-MAX(S234:V234)-MIN(S234:V234))/2</f>
        <v>0</v>
      </c>
      <c r="X234" s="46">
        <v>0</v>
      </c>
      <c r="Y234" s="36">
        <f>SUM(W234,O234,Q234)-X234</f>
        <v>0</v>
      </c>
      <c r="Z234" s="235"/>
    </row>
    <row r="235" spans="1:26" s="25" customFormat="1" ht="15.75" thickBot="1">
      <c r="A235" s="238"/>
      <c r="B235" s="230"/>
      <c r="C235" s="194" t="s">
        <v>198</v>
      </c>
      <c r="D235" s="192">
        <v>2010</v>
      </c>
      <c r="E235" s="192">
        <v>3</v>
      </c>
      <c r="F235" s="232"/>
      <c r="G235" s="241" t="s">
        <v>43</v>
      </c>
      <c r="H235" s="242"/>
      <c r="I235" s="242"/>
      <c r="J235" s="242"/>
      <c r="K235" s="242"/>
      <c r="L235" s="242"/>
      <c r="M235" s="243"/>
      <c r="N235" s="47">
        <f>SUM(N232:N234)-M232-M233-M234</f>
        <v>17.600000000000001</v>
      </c>
      <c r="O235" s="48"/>
      <c r="P235" s="247" t="s">
        <v>46</v>
      </c>
      <c r="Q235" s="248"/>
      <c r="R235" s="248"/>
      <c r="S235" s="248"/>
      <c r="T235" s="248"/>
      <c r="U235" s="248"/>
      <c r="V235" s="248"/>
      <c r="W235" s="248"/>
      <c r="X235" s="249"/>
      <c r="Y235" s="49">
        <f>SUM(Y232:Y234)</f>
        <v>51</v>
      </c>
      <c r="Z235" s="50">
        <f>N235</f>
        <v>17.600000000000001</v>
      </c>
    </row>
    <row r="236" spans="1:26" s="25" customFormat="1" ht="15.75" thickBot="1">
      <c r="A236" s="236">
        <v>2</v>
      </c>
      <c r="B236" s="227" t="s">
        <v>325</v>
      </c>
      <c r="C236" s="187" t="s">
        <v>349</v>
      </c>
      <c r="D236" s="188">
        <v>2015</v>
      </c>
      <c r="E236" s="189" t="s">
        <v>208</v>
      </c>
      <c r="F236" s="227" t="s">
        <v>326</v>
      </c>
      <c r="G236" s="26" t="s">
        <v>4</v>
      </c>
      <c r="H236" s="134">
        <v>8.1</v>
      </c>
      <c r="I236" s="135">
        <v>8.1</v>
      </c>
      <c r="J236" s="135">
        <v>8.4</v>
      </c>
      <c r="K236" s="135">
        <v>8.4</v>
      </c>
      <c r="L236" s="136">
        <v>8.1</v>
      </c>
      <c r="M236" s="137">
        <v>0</v>
      </c>
      <c r="N236" s="32">
        <f>(I236+J236+K236+L236-MAX(I236:L236)-MIN(I236:L236))/2</f>
        <v>8.25</v>
      </c>
      <c r="O236" s="33">
        <f>N236*2-M236</f>
        <v>16.5</v>
      </c>
      <c r="P236" s="34">
        <v>20</v>
      </c>
      <c r="Q236" s="53">
        <f>P236/100</f>
        <v>0.2</v>
      </c>
      <c r="R236" s="134">
        <v>7</v>
      </c>
      <c r="S236" s="135">
        <v>7</v>
      </c>
      <c r="T236" s="135">
        <v>7</v>
      </c>
      <c r="U236" s="135">
        <v>7</v>
      </c>
      <c r="V236" s="136">
        <v>7</v>
      </c>
      <c r="W236" s="32">
        <f>(S236+T236+U236+V236-MAX(S236:V236)-MIN(S236:V236))/2</f>
        <v>7</v>
      </c>
      <c r="X236" s="33">
        <v>0</v>
      </c>
      <c r="Y236" s="53">
        <f>SUM(W236,O236,Q236)-X236</f>
        <v>23.7</v>
      </c>
      <c r="Z236" s="233" t="str">
        <f>IF(N239&gt;=16,"3 сп","б\р")</f>
        <v>3 сп</v>
      </c>
    </row>
    <row r="237" spans="1:26" s="25" customFormat="1" ht="15.75" thickBot="1">
      <c r="A237" s="237"/>
      <c r="B237" s="228"/>
      <c r="C237" s="239" t="s">
        <v>350</v>
      </c>
      <c r="D237" s="231">
        <v>2010</v>
      </c>
      <c r="E237" s="231">
        <v>2</v>
      </c>
      <c r="F237" s="228"/>
      <c r="G237" s="37" t="s">
        <v>17</v>
      </c>
      <c r="H237" s="134">
        <v>8</v>
      </c>
      <c r="I237" s="135">
        <v>8</v>
      </c>
      <c r="J237" s="135">
        <v>8.1</v>
      </c>
      <c r="K237" s="135">
        <v>7.8</v>
      </c>
      <c r="L237" s="136">
        <v>7.5</v>
      </c>
      <c r="M237" s="137">
        <v>0</v>
      </c>
      <c r="N237" s="32">
        <f>(I237+J237+K237+L237-MAX(I237:L237)-MIN(I237:L237))/2</f>
        <v>7.9000000000000021</v>
      </c>
      <c r="O237" s="33">
        <f>N237*2-M237</f>
        <v>15.800000000000004</v>
      </c>
      <c r="P237" s="34">
        <v>15</v>
      </c>
      <c r="Q237" s="53">
        <f>P237/100</f>
        <v>0.15</v>
      </c>
      <c r="R237" s="134">
        <v>6.7</v>
      </c>
      <c r="S237" s="135">
        <v>6.9</v>
      </c>
      <c r="T237" s="135">
        <v>6.7</v>
      </c>
      <c r="U237" s="135">
        <v>6.9</v>
      </c>
      <c r="V237" s="136">
        <v>6.7</v>
      </c>
      <c r="W237" s="32">
        <f>(S237+T237+U237+V237-MAX(S237:V237)-MIN(S237:V237))/2</f>
        <v>6.7999999999999989</v>
      </c>
      <c r="X237" s="33">
        <v>0</v>
      </c>
      <c r="Y237" s="36">
        <f>SUM(W237,O237,Q237)-X237</f>
        <v>22.75</v>
      </c>
      <c r="Z237" s="234"/>
    </row>
    <row r="238" spans="1:26" s="25" customFormat="1" ht="22.5" thickBot="1">
      <c r="A238" s="237"/>
      <c r="B238" s="228"/>
      <c r="C238" s="239"/>
      <c r="D238" s="231"/>
      <c r="E238" s="231"/>
      <c r="F238" s="228"/>
      <c r="G238" s="38" t="s">
        <v>45</v>
      </c>
      <c r="H238" s="138"/>
      <c r="I238" s="135"/>
      <c r="J238" s="135"/>
      <c r="K238" s="135"/>
      <c r="L238" s="136"/>
      <c r="M238" s="139">
        <v>0</v>
      </c>
      <c r="N238" s="140">
        <f>(I238+J238+K238+L238-MAX(I238:L238)-MIN(I238:L238))/2</f>
        <v>0</v>
      </c>
      <c r="O238" s="33">
        <f>N238*2-M238</f>
        <v>0</v>
      </c>
      <c r="P238" s="44"/>
      <c r="Q238" s="53">
        <f>P238/100</f>
        <v>0</v>
      </c>
      <c r="R238" s="138"/>
      <c r="S238" s="135"/>
      <c r="T238" s="135"/>
      <c r="U238" s="135"/>
      <c r="V238" s="136"/>
      <c r="W238" s="32">
        <f>(S238+T238+U238+V238-MAX(S238:V238)-MIN(S238:V238))/2</f>
        <v>0</v>
      </c>
      <c r="X238" s="46">
        <v>0</v>
      </c>
      <c r="Y238" s="36">
        <f>SUM(W238,O238,Q238)-X238</f>
        <v>0</v>
      </c>
      <c r="Z238" s="235"/>
    </row>
    <row r="239" spans="1:26" s="25" customFormat="1" ht="15.75" thickBot="1">
      <c r="A239" s="238"/>
      <c r="B239" s="263"/>
      <c r="C239" s="190" t="s">
        <v>351</v>
      </c>
      <c r="D239" s="191">
        <v>2010</v>
      </c>
      <c r="E239" s="192">
        <v>2</v>
      </c>
      <c r="F239" s="263"/>
      <c r="G239" s="241" t="s">
        <v>43</v>
      </c>
      <c r="H239" s="242"/>
      <c r="I239" s="242"/>
      <c r="J239" s="242"/>
      <c r="K239" s="242"/>
      <c r="L239" s="242"/>
      <c r="M239" s="243"/>
      <c r="N239" s="47">
        <f>SUM(N236:N238)-M236-M237-M238</f>
        <v>16.150000000000002</v>
      </c>
      <c r="O239" s="48"/>
      <c r="P239" s="247" t="s">
        <v>46</v>
      </c>
      <c r="Q239" s="248"/>
      <c r="R239" s="248"/>
      <c r="S239" s="248"/>
      <c r="T239" s="248"/>
      <c r="U239" s="248"/>
      <c r="V239" s="248"/>
      <c r="W239" s="248"/>
      <c r="X239" s="249"/>
      <c r="Y239" s="49">
        <f>SUM(Y236:Y238)</f>
        <v>46.45</v>
      </c>
      <c r="Z239" s="50">
        <f>N239</f>
        <v>16.150000000000002</v>
      </c>
    </row>
    <row r="240" spans="1:26" s="25" customFormat="1" ht="15.75" thickBot="1">
      <c r="A240" s="236">
        <v>3</v>
      </c>
      <c r="B240" s="227" t="s">
        <v>325</v>
      </c>
      <c r="C240" s="187" t="s">
        <v>346</v>
      </c>
      <c r="D240" s="188">
        <v>2013</v>
      </c>
      <c r="E240" s="189" t="s">
        <v>168</v>
      </c>
      <c r="F240" s="227" t="s">
        <v>326</v>
      </c>
      <c r="G240" s="26" t="s">
        <v>4</v>
      </c>
      <c r="H240" s="134">
        <v>8.1999999999999993</v>
      </c>
      <c r="I240" s="135">
        <v>8.1999999999999993</v>
      </c>
      <c r="J240" s="135">
        <v>8.4</v>
      </c>
      <c r="K240" s="135">
        <v>8.1999999999999993</v>
      </c>
      <c r="L240" s="136">
        <v>8.5</v>
      </c>
      <c r="M240" s="137">
        <v>0</v>
      </c>
      <c r="N240" s="32">
        <f>(I240+J240+K240+L240-MAX(I240:L240)-MIN(I240:L240))/2</f>
        <v>8.2999999999999989</v>
      </c>
      <c r="O240" s="33">
        <f>N240*2-M240</f>
        <v>16.599999999999998</v>
      </c>
      <c r="P240" s="34">
        <v>20</v>
      </c>
      <c r="Q240" s="53">
        <f>P240/100</f>
        <v>0.2</v>
      </c>
      <c r="R240" s="134">
        <v>7.1</v>
      </c>
      <c r="S240" s="135">
        <v>7.1</v>
      </c>
      <c r="T240" s="135">
        <v>7.1</v>
      </c>
      <c r="U240" s="135">
        <v>7.1</v>
      </c>
      <c r="V240" s="136">
        <v>7.1</v>
      </c>
      <c r="W240" s="32">
        <f>(S240+T240+U240+V240-MAX(S240:V240)-MIN(S240:V240))/2</f>
        <v>7.0999999999999988</v>
      </c>
      <c r="X240" s="33">
        <v>0.1</v>
      </c>
      <c r="Y240" s="53">
        <f>SUM(W240,O240,Q240)-X240</f>
        <v>23.799999999999994</v>
      </c>
      <c r="Z240" s="233" t="str">
        <f>IF(N243&gt;=16,"3 сп","б\р")</f>
        <v>б\р</v>
      </c>
    </row>
    <row r="241" spans="1:26" s="25" customFormat="1" ht="15.75" thickBot="1">
      <c r="A241" s="237"/>
      <c r="B241" s="228"/>
      <c r="C241" s="239" t="s">
        <v>347</v>
      </c>
      <c r="D241" s="231">
        <v>2010</v>
      </c>
      <c r="E241" s="231">
        <v>2</v>
      </c>
      <c r="F241" s="231"/>
      <c r="G241" s="37" t="s">
        <v>17</v>
      </c>
      <c r="H241" s="134">
        <v>7</v>
      </c>
      <c r="I241" s="135">
        <v>7</v>
      </c>
      <c r="J241" s="135">
        <v>7.3</v>
      </c>
      <c r="K241" s="135">
        <v>7.2</v>
      </c>
      <c r="L241" s="136">
        <v>6.9</v>
      </c>
      <c r="M241" s="137">
        <v>0</v>
      </c>
      <c r="N241" s="32">
        <f>(I241+J241+K241+L241-MAX(I241:L241)-MIN(I241:L241))/2</f>
        <v>7.0999999999999988</v>
      </c>
      <c r="O241" s="33">
        <f>N241*2-M241</f>
        <v>14.199999999999998</v>
      </c>
      <c r="P241" s="34">
        <v>15</v>
      </c>
      <c r="Q241" s="53">
        <f t="shared" ref="Q241:Q242" si="127">P241/100</f>
        <v>0.15</v>
      </c>
      <c r="R241" s="134">
        <v>6.3</v>
      </c>
      <c r="S241" s="135">
        <v>6.6</v>
      </c>
      <c r="T241" s="135">
        <v>6.3</v>
      </c>
      <c r="U241" s="135">
        <v>6.6</v>
      </c>
      <c r="V241" s="136">
        <v>6.3</v>
      </c>
      <c r="W241" s="32">
        <f>(S241+T241+U241+V241-MAX(S241:V241)-MIN(S241:V241))/2</f>
        <v>6.4500000000000011</v>
      </c>
      <c r="X241" s="33">
        <v>0</v>
      </c>
      <c r="Y241" s="36">
        <f>SUM(W241,O241,Q241)-X241</f>
        <v>20.799999999999997</v>
      </c>
      <c r="Z241" s="234"/>
    </row>
    <row r="242" spans="1:26" s="25" customFormat="1" ht="22.5" thickBot="1">
      <c r="A242" s="237"/>
      <c r="B242" s="229"/>
      <c r="C242" s="239"/>
      <c r="D242" s="231"/>
      <c r="E242" s="231"/>
      <c r="F242" s="231"/>
      <c r="G242" s="38" t="s">
        <v>45</v>
      </c>
      <c r="H242" s="138"/>
      <c r="I242" s="135"/>
      <c r="J242" s="135"/>
      <c r="K242" s="135"/>
      <c r="L242" s="136"/>
      <c r="M242" s="139">
        <v>0</v>
      </c>
      <c r="N242" s="140">
        <f>(I242+J242+K242+L242-MAX(I242:L242)-MIN(I242:L242))/2</f>
        <v>0</v>
      </c>
      <c r="O242" s="33">
        <f>N242*2-M242</f>
        <v>0</v>
      </c>
      <c r="P242" s="44"/>
      <c r="Q242" s="53">
        <f t="shared" si="127"/>
        <v>0</v>
      </c>
      <c r="R242" s="138"/>
      <c r="S242" s="135"/>
      <c r="T242" s="135"/>
      <c r="U242" s="135"/>
      <c r="V242" s="136"/>
      <c r="W242" s="32">
        <f>(S242+T242+U242+V242-MAX(S242:V242)-MIN(S242:V242))/2</f>
        <v>0</v>
      </c>
      <c r="X242" s="46">
        <v>0</v>
      </c>
      <c r="Y242" s="36">
        <f>SUM(W242,O242,Q242)-X242</f>
        <v>0</v>
      </c>
      <c r="Z242" s="235"/>
    </row>
    <row r="243" spans="1:26" s="25" customFormat="1" ht="15.75" thickBot="1">
      <c r="A243" s="238"/>
      <c r="B243" s="230"/>
      <c r="C243" s="190" t="s">
        <v>348</v>
      </c>
      <c r="D243" s="191">
        <v>2009</v>
      </c>
      <c r="E243" s="192">
        <v>2</v>
      </c>
      <c r="F243" s="232"/>
      <c r="G243" s="241" t="s">
        <v>43</v>
      </c>
      <c r="H243" s="242"/>
      <c r="I243" s="242"/>
      <c r="J243" s="242"/>
      <c r="K243" s="242"/>
      <c r="L243" s="242"/>
      <c r="M243" s="243"/>
      <c r="N243" s="47">
        <f>SUM(N240:N242)-M240-M241-M242</f>
        <v>15.399999999999999</v>
      </c>
      <c r="O243" s="48"/>
      <c r="P243" s="247" t="s">
        <v>46</v>
      </c>
      <c r="Q243" s="248"/>
      <c r="R243" s="248"/>
      <c r="S243" s="248"/>
      <c r="T243" s="248"/>
      <c r="U243" s="248"/>
      <c r="V243" s="248"/>
      <c r="W243" s="248"/>
      <c r="X243" s="249"/>
      <c r="Y243" s="49">
        <f>SUM(Y240:Y242)</f>
        <v>44.599999999999994</v>
      </c>
      <c r="Z243" s="50">
        <f>N243</f>
        <v>15.399999999999999</v>
      </c>
    </row>
    <row r="244" spans="1:26" s="25" customFormat="1" ht="15.75" thickBot="1">
      <c r="A244" s="236">
        <v>4</v>
      </c>
      <c r="B244" s="227" t="s">
        <v>262</v>
      </c>
      <c r="C244" s="187" t="s">
        <v>293</v>
      </c>
      <c r="D244" s="189">
        <v>2014</v>
      </c>
      <c r="E244" s="189" t="s">
        <v>208</v>
      </c>
      <c r="F244" s="227" t="s">
        <v>263</v>
      </c>
      <c r="G244" s="26" t="s">
        <v>4</v>
      </c>
      <c r="H244" s="134">
        <v>7.4</v>
      </c>
      <c r="I244" s="135">
        <v>7.4</v>
      </c>
      <c r="J244" s="135">
        <v>7.8</v>
      </c>
      <c r="K244" s="135">
        <v>7.5</v>
      </c>
      <c r="L244" s="136">
        <v>7.2</v>
      </c>
      <c r="M244" s="137">
        <v>0</v>
      </c>
      <c r="N244" s="32">
        <f>(I244+J244+K244+L244-MAX(I244:L244)-MIN(I244:L244))/2</f>
        <v>7.4499999999999993</v>
      </c>
      <c r="O244" s="33">
        <f>N244*2-M244</f>
        <v>14.899999999999999</v>
      </c>
      <c r="P244" s="34">
        <v>20</v>
      </c>
      <c r="Q244" s="53">
        <f>P244/100</f>
        <v>0.2</v>
      </c>
      <c r="R244" s="134">
        <v>7.1</v>
      </c>
      <c r="S244" s="135">
        <v>6.9</v>
      </c>
      <c r="T244" s="135">
        <v>7.1</v>
      </c>
      <c r="U244" s="135">
        <v>6.9</v>
      </c>
      <c r="V244" s="136">
        <v>7.1</v>
      </c>
      <c r="W244" s="32">
        <f>(S244+T244+U244+V244-MAX(S244:V244)-MIN(S244:V244))/2</f>
        <v>6.9999999999999991</v>
      </c>
      <c r="X244" s="33">
        <v>2.6</v>
      </c>
      <c r="Y244" s="53">
        <f>SUM(W244,O244,Q244)-X244</f>
        <v>19.499999999999996</v>
      </c>
      <c r="Z244" s="233" t="str">
        <f>IF(N247&gt;=25.2,"I","б\р")</f>
        <v>б\р</v>
      </c>
    </row>
    <row r="245" spans="1:26" s="25" customFormat="1" ht="15.75" thickBot="1">
      <c r="A245" s="237"/>
      <c r="B245" s="228"/>
      <c r="C245" s="239" t="s">
        <v>294</v>
      </c>
      <c r="D245" s="231">
        <v>2009</v>
      </c>
      <c r="E245" s="231" t="s">
        <v>168</v>
      </c>
      <c r="F245" s="228"/>
      <c r="G245" s="37" t="s">
        <v>17</v>
      </c>
      <c r="H245" s="134">
        <v>6.2</v>
      </c>
      <c r="I245" s="135">
        <v>6.2</v>
      </c>
      <c r="J245" s="135">
        <v>6.5</v>
      </c>
      <c r="K245" s="135">
        <v>6.3</v>
      </c>
      <c r="L245" s="136">
        <v>5.8</v>
      </c>
      <c r="M245" s="137">
        <v>0</v>
      </c>
      <c r="N245" s="32">
        <f>(I245+J245+K245+L245-MAX(I245:L245)-MIN(I245:L245))/2</f>
        <v>6.25</v>
      </c>
      <c r="O245" s="33">
        <f>N245*2-M245</f>
        <v>12.5</v>
      </c>
      <c r="P245" s="34">
        <v>15</v>
      </c>
      <c r="Q245" s="53">
        <f t="shared" ref="Q245:Q246" si="128">P245/100</f>
        <v>0.15</v>
      </c>
      <c r="R245" s="134">
        <v>6.2</v>
      </c>
      <c r="S245" s="135">
        <v>6.8</v>
      </c>
      <c r="T245" s="135">
        <v>6.2</v>
      </c>
      <c r="U245" s="135">
        <v>6.8</v>
      </c>
      <c r="V245" s="136">
        <v>6.2</v>
      </c>
      <c r="W245" s="32">
        <f>(S245+T245+U245+V245-MAX(S245:V245)-MIN(S245:V245))/2</f>
        <v>6.5</v>
      </c>
      <c r="X245" s="33">
        <v>0.3</v>
      </c>
      <c r="Y245" s="36">
        <f>SUM(W245,O245,Q245)-X245</f>
        <v>18.849999999999998</v>
      </c>
      <c r="Z245" s="234"/>
    </row>
    <row r="246" spans="1:26" s="25" customFormat="1" ht="22.5" thickBot="1">
      <c r="A246" s="237"/>
      <c r="B246" s="229"/>
      <c r="C246" s="239"/>
      <c r="D246" s="231"/>
      <c r="E246" s="231"/>
      <c r="F246" s="228"/>
      <c r="G246" s="38" t="s">
        <v>45</v>
      </c>
      <c r="H246" s="138"/>
      <c r="I246" s="135"/>
      <c r="J246" s="135"/>
      <c r="K246" s="135"/>
      <c r="L246" s="136"/>
      <c r="M246" s="139">
        <v>0</v>
      </c>
      <c r="N246" s="140">
        <f>(I246+J246+K246+L246-MAX(I246:L246)-MIN(I246:L246))/2</f>
        <v>0</v>
      </c>
      <c r="O246" s="33">
        <f>N246*2-M246</f>
        <v>0</v>
      </c>
      <c r="P246" s="44"/>
      <c r="Q246" s="53">
        <f t="shared" si="128"/>
        <v>0</v>
      </c>
      <c r="R246" s="138"/>
      <c r="S246" s="135"/>
      <c r="T246" s="135"/>
      <c r="U246" s="135"/>
      <c r="V246" s="136"/>
      <c r="W246" s="32">
        <f>(S246+T246+U246+V246-MAX(S246:V246)-MIN(S246:V246))/2</f>
        <v>0</v>
      </c>
      <c r="X246" s="46">
        <v>0</v>
      </c>
      <c r="Y246" s="36">
        <f>SUM(W246,O246,Q246)-X246</f>
        <v>0</v>
      </c>
      <c r="Z246" s="235"/>
    </row>
    <row r="247" spans="1:26" s="25" customFormat="1" ht="15.75" thickBot="1">
      <c r="A247" s="238"/>
      <c r="B247" s="230"/>
      <c r="C247" s="190" t="s">
        <v>295</v>
      </c>
      <c r="D247" s="192">
        <v>2009</v>
      </c>
      <c r="E247" s="192" t="s">
        <v>145</v>
      </c>
      <c r="F247" s="263"/>
      <c r="G247" s="241" t="s">
        <v>43</v>
      </c>
      <c r="H247" s="242"/>
      <c r="I247" s="242"/>
      <c r="J247" s="242"/>
      <c r="K247" s="242"/>
      <c r="L247" s="242"/>
      <c r="M247" s="243"/>
      <c r="N247" s="47">
        <f>SUM(N244:N246)-M244-M245-M246</f>
        <v>13.7</v>
      </c>
      <c r="O247" s="48"/>
      <c r="P247" s="247" t="s">
        <v>46</v>
      </c>
      <c r="Q247" s="248"/>
      <c r="R247" s="248"/>
      <c r="S247" s="248"/>
      <c r="T247" s="248"/>
      <c r="U247" s="248"/>
      <c r="V247" s="248"/>
      <c r="W247" s="248"/>
      <c r="X247" s="249"/>
      <c r="Y247" s="49">
        <f>SUM(Y244:Y246)</f>
        <v>38.349999999999994</v>
      </c>
      <c r="Z247" s="50">
        <f>N247</f>
        <v>13.7</v>
      </c>
    </row>
    <row r="248" spans="1:26" s="25" customFormat="1" ht="15.75" thickBot="1">
      <c r="A248" s="236">
        <v>5</v>
      </c>
      <c r="B248" s="227" t="s">
        <v>236</v>
      </c>
      <c r="C248" s="187" t="s">
        <v>247</v>
      </c>
      <c r="D248" s="189">
        <v>2015</v>
      </c>
      <c r="E248" s="189" t="s">
        <v>208</v>
      </c>
      <c r="F248" s="227" t="s">
        <v>237</v>
      </c>
      <c r="G248" s="26" t="s">
        <v>4</v>
      </c>
      <c r="H248" s="134">
        <v>6.8</v>
      </c>
      <c r="I248" s="135">
        <v>6.8</v>
      </c>
      <c r="J248" s="135">
        <v>6.9</v>
      </c>
      <c r="K248" s="135">
        <v>7.2</v>
      </c>
      <c r="L248" s="136">
        <v>6.8</v>
      </c>
      <c r="M248" s="137">
        <v>0</v>
      </c>
      <c r="N248" s="32">
        <f>(I248+J248+K248+L248-MAX(I248:L248)-MIN(I248:L248))/2</f>
        <v>6.85</v>
      </c>
      <c r="O248" s="33">
        <f>N248*2-M248</f>
        <v>13.7</v>
      </c>
      <c r="P248" s="34">
        <v>18</v>
      </c>
      <c r="Q248" s="53">
        <f t="shared" ref="Q248:Q250" si="129">P248/100</f>
        <v>0.18</v>
      </c>
      <c r="R248" s="134">
        <v>6.3</v>
      </c>
      <c r="S248" s="135">
        <v>6.8</v>
      </c>
      <c r="T248" s="135">
        <v>6.3</v>
      </c>
      <c r="U248" s="135">
        <v>6.8</v>
      </c>
      <c r="V248" s="136">
        <v>6.3</v>
      </c>
      <c r="W248" s="32">
        <f>(S248+T248+U248+V248-MAX(S248:V248)-MIN(S248:V248))/2</f>
        <v>6.5499999999999989</v>
      </c>
      <c r="X248" s="33">
        <v>0.9</v>
      </c>
      <c r="Y248" s="53">
        <f>SUM(W248,O248,Q248)-X248</f>
        <v>19.53</v>
      </c>
      <c r="Z248" s="233" t="str">
        <f>IF(N251&gt;=25.2,"I","б\р")</f>
        <v>б\р</v>
      </c>
    </row>
    <row r="249" spans="1:26" s="25" customFormat="1" ht="15.75" thickBot="1">
      <c r="A249" s="237"/>
      <c r="B249" s="228"/>
      <c r="C249" s="239" t="s">
        <v>248</v>
      </c>
      <c r="D249" s="231">
        <v>2011</v>
      </c>
      <c r="E249" s="231">
        <v>3</v>
      </c>
      <c r="F249" s="231"/>
      <c r="G249" s="37" t="s">
        <v>17</v>
      </c>
      <c r="H249" s="134">
        <v>6.6</v>
      </c>
      <c r="I249" s="135">
        <v>6.6</v>
      </c>
      <c r="J249" s="135">
        <v>6.7</v>
      </c>
      <c r="K249" s="135">
        <v>6.8</v>
      </c>
      <c r="L249" s="136">
        <v>6.4</v>
      </c>
      <c r="M249" s="137">
        <v>0</v>
      </c>
      <c r="N249" s="32">
        <f>(I249+J249+K249+L249-MAX(I249:L249)-MIN(I249:L249))/2</f>
        <v>6.6499999999999995</v>
      </c>
      <c r="O249" s="33">
        <f>N249*2-M249</f>
        <v>13.299999999999999</v>
      </c>
      <c r="P249" s="34">
        <v>15</v>
      </c>
      <c r="Q249" s="53">
        <f t="shared" si="129"/>
        <v>0.15</v>
      </c>
      <c r="R249" s="134">
        <v>6.2</v>
      </c>
      <c r="S249" s="135">
        <v>6.3</v>
      </c>
      <c r="T249" s="135">
        <v>6.2</v>
      </c>
      <c r="U249" s="135">
        <v>6.3</v>
      </c>
      <c r="V249" s="136">
        <v>6.2</v>
      </c>
      <c r="W249" s="32">
        <f>(S249+T249+U249+V249-MAX(S249:V249)-MIN(S249:V249))/2</f>
        <v>6.25</v>
      </c>
      <c r="X249" s="33">
        <v>1</v>
      </c>
      <c r="Y249" s="36">
        <f>SUM(W249,O249,Q249)-X249</f>
        <v>18.699999999999996</v>
      </c>
      <c r="Z249" s="234"/>
    </row>
    <row r="250" spans="1:26" s="25" customFormat="1" ht="22.5" thickBot="1">
      <c r="A250" s="237"/>
      <c r="B250" s="229"/>
      <c r="C250" s="239"/>
      <c r="D250" s="231"/>
      <c r="E250" s="231"/>
      <c r="F250" s="231"/>
      <c r="G250" s="38" t="s">
        <v>45</v>
      </c>
      <c r="H250" s="138"/>
      <c r="I250" s="135"/>
      <c r="J250" s="135"/>
      <c r="K250" s="135"/>
      <c r="L250" s="136"/>
      <c r="M250" s="139">
        <v>0</v>
      </c>
      <c r="N250" s="140">
        <f>(I250+J250+K250+L250-MAX(I250:L250)-MIN(I250:L250))/2</f>
        <v>0</v>
      </c>
      <c r="O250" s="33">
        <f>N250*2-M250</f>
        <v>0</v>
      </c>
      <c r="P250" s="44"/>
      <c r="Q250" s="53">
        <f t="shared" si="129"/>
        <v>0</v>
      </c>
      <c r="R250" s="138"/>
      <c r="S250" s="135"/>
      <c r="T250" s="135"/>
      <c r="U250" s="135"/>
      <c r="V250" s="136"/>
      <c r="W250" s="32">
        <f>(S250+T250+U250+V250-MAX(S250:V250)-MIN(S250:V250))/2</f>
        <v>0</v>
      </c>
      <c r="X250" s="46">
        <v>0</v>
      </c>
      <c r="Y250" s="36">
        <f>SUM(W250,O250,Q250)-X250</f>
        <v>0</v>
      </c>
      <c r="Z250" s="235"/>
    </row>
    <row r="251" spans="1:26" s="25" customFormat="1" ht="15.75" thickBot="1">
      <c r="A251" s="238"/>
      <c r="B251" s="230"/>
      <c r="C251" s="190" t="s">
        <v>249</v>
      </c>
      <c r="D251" s="192">
        <v>2009</v>
      </c>
      <c r="E251" s="192" t="s">
        <v>168</v>
      </c>
      <c r="F251" s="232"/>
      <c r="G251" s="241" t="s">
        <v>43</v>
      </c>
      <c r="H251" s="242"/>
      <c r="I251" s="242"/>
      <c r="J251" s="242"/>
      <c r="K251" s="242"/>
      <c r="L251" s="242"/>
      <c r="M251" s="243"/>
      <c r="N251" s="47">
        <f>SUM(N248:N250)-M248-M249-M250</f>
        <v>13.5</v>
      </c>
      <c r="O251" s="48"/>
      <c r="P251" s="247" t="s">
        <v>46</v>
      </c>
      <c r="Q251" s="248"/>
      <c r="R251" s="248"/>
      <c r="S251" s="248"/>
      <c r="T251" s="248"/>
      <c r="U251" s="248"/>
      <c r="V251" s="248"/>
      <c r="W251" s="248"/>
      <c r="X251" s="249"/>
      <c r="Y251" s="49">
        <f>SUM(Y248:Y250)</f>
        <v>38.229999999999997</v>
      </c>
      <c r="Z251" s="50">
        <f>N251</f>
        <v>13.5</v>
      </c>
    </row>
    <row r="252" spans="1:26" ht="15.75" thickBot="1">
      <c r="A252" s="236">
        <v>6</v>
      </c>
      <c r="B252" s="227" t="s">
        <v>76</v>
      </c>
      <c r="C252" s="187" t="s">
        <v>156</v>
      </c>
      <c r="D252" s="189">
        <v>2013</v>
      </c>
      <c r="E252" s="189">
        <v>3</v>
      </c>
      <c r="F252" s="227" t="s">
        <v>159</v>
      </c>
      <c r="G252" s="26" t="s">
        <v>4</v>
      </c>
      <c r="H252" s="134">
        <v>8.4</v>
      </c>
      <c r="I252" s="135">
        <v>8.4</v>
      </c>
      <c r="J252" s="135">
        <v>8.4</v>
      </c>
      <c r="K252" s="135">
        <v>8.3000000000000007</v>
      </c>
      <c r="L252" s="136">
        <v>8.3000000000000007</v>
      </c>
      <c r="M252" s="137">
        <v>0</v>
      </c>
      <c r="N252" s="32">
        <f>(I252+J252+K252+L252-MAX(I252:L252)-MIN(I252:L252))/2</f>
        <v>8.3500000000000032</v>
      </c>
      <c r="O252" s="33">
        <f>N252*2-M252</f>
        <v>16.700000000000006</v>
      </c>
      <c r="P252" s="34">
        <v>20</v>
      </c>
      <c r="Q252" s="53">
        <f>P252/100</f>
        <v>0.2</v>
      </c>
      <c r="R252" s="134">
        <v>7</v>
      </c>
      <c r="S252" s="135">
        <v>7.3</v>
      </c>
      <c r="T252" s="135">
        <v>7</v>
      </c>
      <c r="U252" s="135">
        <v>7.3</v>
      </c>
      <c r="V252" s="136">
        <v>7</v>
      </c>
      <c r="W252" s="32">
        <f>(S252+T252+U252+V252-MAX(S252:V252)-MIN(S252:V252))/2</f>
        <v>7.15</v>
      </c>
      <c r="X252" s="33">
        <v>0.3</v>
      </c>
      <c r="Y252" s="53">
        <f>SUM(W252,O252,Q252)-X252</f>
        <v>23.750000000000007</v>
      </c>
      <c r="Z252" s="233" t="str">
        <f>IF(N255&gt;=25.2,"I","б\р")</f>
        <v>б\р</v>
      </c>
    </row>
    <row r="253" spans="1:26" ht="15.75" thickBot="1">
      <c r="A253" s="237"/>
      <c r="B253" s="228"/>
      <c r="C253" s="239" t="s">
        <v>157</v>
      </c>
      <c r="D253" s="231">
        <v>2011</v>
      </c>
      <c r="E253" s="231">
        <v>3</v>
      </c>
      <c r="F253" s="228"/>
      <c r="G253" s="37" t="s">
        <v>17</v>
      </c>
      <c r="H253" s="134"/>
      <c r="I253" s="135"/>
      <c r="J253" s="135"/>
      <c r="K253" s="135"/>
      <c r="L253" s="136"/>
      <c r="M253" s="137">
        <v>0</v>
      </c>
      <c r="N253" s="32">
        <f>(I253+J253+K253+L253-MAX(I253:L253)-MIN(I253:L253))/2</f>
        <v>0</v>
      </c>
      <c r="O253" s="33">
        <f>N253*2-M253</f>
        <v>0</v>
      </c>
      <c r="P253" s="34"/>
      <c r="Q253" s="53">
        <f t="shared" ref="Q253:Q254" si="130">P253/100</f>
        <v>0</v>
      </c>
      <c r="R253" s="134"/>
      <c r="S253" s="135"/>
      <c r="T253" s="135"/>
      <c r="U253" s="135"/>
      <c r="V253" s="136"/>
      <c r="W253" s="32">
        <f>(S253+T253+U253+V253-MAX(S253:V253)-MIN(S253:V253))/2</f>
        <v>0</v>
      </c>
      <c r="X253" s="33">
        <v>0</v>
      </c>
      <c r="Y253" s="36">
        <f>SUM(W253,O253,Q253)-X253</f>
        <v>0</v>
      </c>
      <c r="Z253" s="234"/>
    </row>
    <row r="254" spans="1:26" ht="22.5" thickBot="1">
      <c r="A254" s="237"/>
      <c r="B254" s="229"/>
      <c r="C254" s="239"/>
      <c r="D254" s="231"/>
      <c r="E254" s="231"/>
      <c r="F254" s="228"/>
      <c r="G254" s="38" t="s">
        <v>45</v>
      </c>
      <c r="H254" s="138"/>
      <c r="I254" s="135"/>
      <c r="J254" s="135"/>
      <c r="K254" s="135"/>
      <c r="L254" s="136"/>
      <c r="M254" s="139">
        <v>0</v>
      </c>
      <c r="N254" s="140">
        <f>(I254+J254+K254+L254-MAX(I254:L254)-MIN(I254:L254))/2</f>
        <v>0</v>
      </c>
      <c r="O254" s="33">
        <f>N254*2-M254</f>
        <v>0</v>
      </c>
      <c r="P254" s="44"/>
      <c r="Q254" s="53">
        <f t="shared" si="130"/>
        <v>0</v>
      </c>
      <c r="R254" s="138"/>
      <c r="S254" s="135"/>
      <c r="T254" s="135"/>
      <c r="U254" s="135"/>
      <c r="V254" s="136"/>
      <c r="W254" s="32">
        <f>(S254+T254+U254+V254-MAX(S254:V254)-MIN(S254:V254))/2</f>
        <v>0</v>
      </c>
      <c r="X254" s="46">
        <v>0</v>
      </c>
      <c r="Y254" s="36">
        <f>SUM(W254,O254,Q254)-X254</f>
        <v>0</v>
      </c>
      <c r="Z254" s="235"/>
    </row>
    <row r="255" spans="1:26" ht="15.75" thickBot="1">
      <c r="A255" s="238"/>
      <c r="B255" s="230"/>
      <c r="C255" s="190" t="s">
        <v>158</v>
      </c>
      <c r="D255" s="192">
        <v>2010</v>
      </c>
      <c r="E255" s="192">
        <v>3</v>
      </c>
      <c r="F255" s="263"/>
      <c r="G255" s="241" t="s">
        <v>43</v>
      </c>
      <c r="H255" s="242"/>
      <c r="I255" s="242"/>
      <c r="J255" s="242"/>
      <c r="K255" s="242"/>
      <c r="L255" s="242"/>
      <c r="M255" s="243"/>
      <c r="N255" s="47">
        <f>SUM(N252:N254)-M252-M253-M254</f>
        <v>8.3500000000000032</v>
      </c>
      <c r="O255" s="48"/>
      <c r="P255" s="247" t="s">
        <v>46</v>
      </c>
      <c r="Q255" s="248"/>
      <c r="R255" s="248"/>
      <c r="S255" s="248"/>
      <c r="T255" s="248"/>
      <c r="U255" s="248"/>
      <c r="V255" s="248"/>
      <c r="W255" s="248"/>
      <c r="X255" s="249"/>
      <c r="Y255" s="49">
        <f>SUM(Y252:Y254)</f>
        <v>23.750000000000007</v>
      </c>
      <c r="Z255" s="50">
        <f>N255</f>
        <v>8.3500000000000032</v>
      </c>
    </row>
    <row r="256" spans="1:26" ht="15.75" thickBot="1">
      <c r="A256" s="236">
        <v>7</v>
      </c>
      <c r="B256" s="227" t="s">
        <v>76</v>
      </c>
      <c r="C256" s="187" t="s">
        <v>160</v>
      </c>
      <c r="D256" s="189">
        <v>2014</v>
      </c>
      <c r="E256" s="189">
        <v>3</v>
      </c>
      <c r="F256" s="227" t="s">
        <v>77</v>
      </c>
      <c r="G256" s="26" t="s">
        <v>4</v>
      </c>
      <c r="H256" s="134">
        <v>0</v>
      </c>
      <c r="I256" s="135">
        <v>0</v>
      </c>
      <c r="J256" s="135">
        <v>0</v>
      </c>
      <c r="K256" s="135">
        <v>0</v>
      </c>
      <c r="L256" s="136">
        <v>0</v>
      </c>
      <c r="M256" s="137">
        <v>0</v>
      </c>
      <c r="N256" s="32">
        <f>(I256+J256+K256+L256-MAX(I256:L256)-MIN(I256:L256))/2</f>
        <v>0</v>
      </c>
      <c r="O256" s="33">
        <f>N256*2-M256</f>
        <v>0</v>
      </c>
      <c r="P256" s="34">
        <v>0</v>
      </c>
      <c r="Q256" s="53">
        <v>0</v>
      </c>
      <c r="R256" s="134">
        <v>0</v>
      </c>
      <c r="S256" s="135">
        <v>0</v>
      </c>
      <c r="T256" s="135">
        <v>0</v>
      </c>
      <c r="U256" s="135">
        <v>0</v>
      </c>
      <c r="V256" s="136">
        <v>0</v>
      </c>
      <c r="W256" s="32">
        <f>(S256+T256+U256+V256-MAX(S256:V256)-MIN(S256:V256))/2</f>
        <v>0</v>
      </c>
      <c r="X256" s="33">
        <v>0</v>
      </c>
      <c r="Y256" s="53">
        <f>SUM(W256,O256,Q256)-X256</f>
        <v>0</v>
      </c>
      <c r="Z256" s="233" t="str">
        <f>IF(N259&gt;=25.2,"I","б\р")</f>
        <v>б\р</v>
      </c>
    </row>
    <row r="257" spans="1:26" ht="15.75" thickBot="1">
      <c r="A257" s="237"/>
      <c r="B257" s="228"/>
      <c r="C257" s="239" t="s">
        <v>161</v>
      </c>
      <c r="D257" s="231">
        <v>2010</v>
      </c>
      <c r="E257" s="231">
        <v>3</v>
      </c>
      <c r="F257" s="228"/>
      <c r="G257" s="37" t="s">
        <v>17</v>
      </c>
      <c r="H257" s="134"/>
      <c r="I257" s="135"/>
      <c r="J257" s="135"/>
      <c r="K257" s="135"/>
      <c r="L257" s="136"/>
      <c r="M257" s="137">
        <v>0</v>
      </c>
      <c r="N257" s="32">
        <f>(I257+J257+K257+L257-MAX(I257:L257)-MIN(I257:L257))/2</f>
        <v>0</v>
      </c>
      <c r="O257" s="33">
        <f>N257*2-M257</f>
        <v>0</v>
      </c>
      <c r="P257" s="34"/>
      <c r="Q257" s="53">
        <f t="shared" ref="Q257:Q258" si="131">P257/100</f>
        <v>0</v>
      </c>
      <c r="R257" s="134"/>
      <c r="S257" s="135"/>
      <c r="T257" s="135"/>
      <c r="U257" s="135"/>
      <c r="V257" s="136"/>
      <c r="W257" s="32">
        <f>(S257+T257+U257+V257-MAX(S257:V257)-MIN(S257:V257))/2</f>
        <v>0</v>
      </c>
      <c r="X257" s="33">
        <v>0</v>
      </c>
      <c r="Y257" s="36">
        <f>SUM(W257,O257,Q257)-X257</f>
        <v>0</v>
      </c>
      <c r="Z257" s="234"/>
    </row>
    <row r="258" spans="1:26" ht="22.5" thickBot="1">
      <c r="A258" s="237"/>
      <c r="B258" s="229"/>
      <c r="C258" s="239"/>
      <c r="D258" s="231"/>
      <c r="E258" s="231"/>
      <c r="F258" s="228"/>
      <c r="G258" s="38" t="s">
        <v>45</v>
      </c>
      <c r="H258" s="138"/>
      <c r="I258" s="135"/>
      <c r="J258" s="135"/>
      <c r="K258" s="135"/>
      <c r="L258" s="136"/>
      <c r="M258" s="139">
        <v>0</v>
      </c>
      <c r="N258" s="140">
        <f>(I258+J258+K258+L258-MAX(I258:L258)-MIN(I258:L258))/2</f>
        <v>0</v>
      </c>
      <c r="O258" s="33">
        <f>N258*2-M258</f>
        <v>0</v>
      </c>
      <c r="P258" s="44"/>
      <c r="Q258" s="53">
        <f t="shared" si="131"/>
        <v>0</v>
      </c>
      <c r="R258" s="138"/>
      <c r="S258" s="135"/>
      <c r="T258" s="135"/>
      <c r="U258" s="135"/>
      <c r="V258" s="136"/>
      <c r="W258" s="32">
        <f>(S258+T258+U258+V258-MAX(S258:V258)-MIN(S258:V258))/2</f>
        <v>0</v>
      </c>
      <c r="X258" s="46">
        <v>0</v>
      </c>
      <c r="Y258" s="36">
        <f>SUM(W258,O258,Q258)-X258</f>
        <v>0</v>
      </c>
      <c r="Z258" s="235"/>
    </row>
    <row r="259" spans="1:26" ht="15.75" thickBot="1">
      <c r="A259" s="238"/>
      <c r="B259" s="230"/>
      <c r="C259" s="190" t="s">
        <v>162</v>
      </c>
      <c r="D259" s="192">
        <v>2011</v>
      </c>
      <c r="E259" s="192">
        <v>3</v>
      </c>
      <c r="F259" s="263"/>
      <c r="G259" s="241" t="s">
        <v>43</v>
      </c>
      <c r="H259" s="242"/>
      <c r="I259" s="242"/>
      <c r="J259" s="242"/>
      <c r="K259" s="242"/>
      <c r="L259" s="242"/>
      <c r="M259" s="243"/>
      <c r="N259" s="47">
        <f>SUM(N256:N258)-M256-M257-M258</f>
        <v>0</v>
      </c>
      <c r="O259" s="48"/>
      <c r="P259" s="247" t="s">
        <v>46</v>
      </c>
      <c r="Q259" s="248"/>
      <c r="R259" s="248"/>
      <c r="S259" s="248"/>
      <c r="T259" s="248"/>
      <c r="U259" s="248"/>
      <c r="V259" s="248"/>
      <c r="W259" s="248"/>
      <c r="X259" s="249"/>
      <c r="Y259" s="49">
        <f>SUM(Y256:Y258)</f>
        <v>0</v>
      </c>
      <c r="Z259" s="50">
        <f>N259</f>
        <v>0</v>
      </c>
    </row>
    <row r="260" spans="1:26">
      <c r="A260" s="1"/>
    </row>
    <row r="261" spans="1:26">
      <c r="A261" s="1"/>
    </row>
    <row r="262" spans="1:26" ht="15.75">
      <c r="A262" s="147"/>
      <c r="B262" s="147"/>
      <c r="C262" s="166" t="s">
        <v>48</v>
      </c>
      <c r="D262" s="166"/>
      <c r="E262" s="166"/>
      <c r="F262" s="166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5"/>
      <c r="R262" s="84"/>
      <c r="S262" s="86" t="s">
        <v>70</v>
      </c>
      <c r="T262" s="86"/>
      <c r="U262" s="91"/>
      <c r="V262" s="87"/>
      <c r="W262" s="148"/>
      <c r="X262" s="149"/>
      <c r="Y262" s="150"/>
      <c r="Z262" s="151"/>
    </row>
    <row r="263" spans="1:26" ht="15.75">
      <c r="A263" s="147"/>
      <c r="B263" s="147"/>
      <c r="C263" s="166" t="s">
        <v>26</v>
      </c>
      <c r="D263" s="84"/>
      <c r="E263" s="84"/>
      <c r="F263" s="85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5"/>
      <c r="R263" s="84"/>
      <c r="S263" s="86" t="s">
        <v>71</v>
      </c>
      <c r="T263" s="86"/>
      <c r="U263" s="91"/>
      <c r="V263" s="88"/>
      <c r="W263" s="88"/>
      <c r="X263" s="86"/>
      <c r="Y263" s="86"/>
      <c r="Z263" s="82"/>
    </row>
    <row r="264" spans="1:26" ht="15.75">
      <c r="A264" s="147"/>
      <c r="B264" s="147"/>
      <c r="C264" s="166"/>
      <c r="D264" s="84"/>
      <c r="E264" s="84"/>
      <c r="F264" s="85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5"/>
      <c r="R264" s="84"/>
      <c r="S264" s="86"/>
      <c r="T264" s="86"/>
      <c r="U264" s="91"/>
      <c r="V264" s="88"/>
      <c r="W264" s="88"/>
      <c r="X264" s="86"/>
      <c r="Y264" s="86"/>
      <c r="Z264" s="82"/>
    </row>
    <row r="265" spans="1:26" ht="15.75">
      <c r="A265" s="147"/>
      <c r="B265" s="147"/>
      <c r="C265" s="164" t="s">
        <v>13</v>
      </c>
      <c r="D265" s="164"/>
      <c r="E265" s="164"/>
      <c r="F265" s="164"/>
      <c r="G265" s="164"/>
      <c r="H265" s="164"/>
      <c r="I265" s="84"/>
      <c r="J265" s="84"/>
      <c r="K265" s="84"/>
      <c r="L265" s="85"/>
      <c r="M265" s="84"/>
      <c r="N265" s="84"/>
      <c r="O265" s="84"/>
      <c r="P265" s="84"/>
      <c r="Q265" s="84"/>
      <c r="R265" s="84"/>
      <c r="S265" s="86" t="s">
        <v>72</v>
      </c>
      <c r="T265" s="86"/>
      <c r="U265" s="91"/>
      <c r="V265" s="88"/>
      <c r="W265" s="88"/>
      <c r="X265" s="86"/>
      <c r="Y265" s="86"/>
      <c r="Z265" s="82"/>
    </row>
    <row r="266" spans="1:26" ht="15.75">
      <c r="A266" s="147"/>
      <c r="B266" s="147"/>
      <c r="C266" s="166" t="s">
        <v>26</v>
      </c>
      <c r="D266" s="166"/>
      <c r="E266" s="166"/>
      <c r="F266" s="84"/>
      <c r="G266" s="84"/>
      <c r="H266" s="84"/>
      <c r="I266" s="89"/>
      <c r="J266" s="84"/>
      <c r="K266" s="84"/>
      <c r="L266" s="85"/>
      <c r="M266" s="84"/>
      <c r="N266" s="84"/>
      <c r="O266" s="84"/>
      <c r="P266" s="84"/>
      <c r="Q266" s="84"/>
      <c r="R266" s="84"/>
      <c r="S266" s="86" t="s">
        <v>73</v>
      </c>
      <c r="T266" s="86"/>
      <c r="U266" s="91"/>
      <c r="V266" s="88"/>
      <c r="W266" s="88"/>
      <c r="X266" s="86"/>
      <c r="Y266" s="86"/>
      <c r="Z266" s="82"/>
    </row>
    <row r="267" spans="1:26" ht="15.75">
      <c r="A267" s="147"/>
      <c r="B267" s="147"/>
      <c r="C267" s="166"/>
      <c r="D267" s="166"/>
      <c r="E267" s="166"/>
      <c r="F267" s="84"/>
      <c r="G267" s="84"/>
      <c r="H267" s="84"/>
      <c r="I267" s="89"/>
      <c r="J267" s="84"/>
      <c r="K267" s="84"/>
      <c r="L267" s="85"/>
      <c r="M267" s="84"/>
      <c r="N267" s="84"/>
      <c r="O267" s="84"/>
      <c r="P267" s="84"/>
      <c r="Q267" s="84"/>
      <c r="R267" s="84"/>
      <c r="S267" s="86"/>
      <c r="T267" s="86"/>
      <c r="U267" s="91"/>
      <c r="V267" s="88"/>
      <c r="W267" s="88"/>
      <c r="X267" s="86"/>
      <c r="Y267" s="86"/>
      <c r="Z267" s="82"/>
    </row>
    <row r="268" spans="1:26" ht="20.25">
      <c r="A268" s="277" t="s">
        <v>115</v>
      </c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77"/>
      <c r="T268" s="277"/>
      <c r="U268" s="277"/>
      <c r="V268" s="277"/>
      <c r="W268" s="277"/>
      <c r="X268" s="277"/>
      <c r="Y268" s="277"/>
      <c r="Z268" s="277"/>
    </row>
    <row r="269" spans="1:26" ht="20.25">
      <c r="A269" s="159"/>
      <c r="B269" s="159"/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</row>
    <row r="270" spans="1:26" ht="15.75">
      <c r="A270" s="58"/>
      <c r="B270" s="15"/>
      <c r="C270" s="278" t="s">
        <v>117</v>
      </c>
      <c r="D270" s="278"/>
      <c r="E270" s="278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75" t="s">
        <v>75</v>
      </c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6.5" thickBot="1">
      <c r="A271" s="58"/>
      <c r="B271" s="15"/>
      <c r="C271" s="158"/>
      <c r="D271" s="158"/>
      <c r="E271" s="158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75" t="s">
        <v>116</v>
      </c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9.5" thickBot="1">
      <c r="A272" s="267" t="s">
        <v>130</v>
      </c>
      <c r="B272" s="268"/>
      <c r="C272" s="268"/>
      <c r="D272" s="268"/>
      <c r="E272" s="268"/>
      <c r="F272" s="268"/>
      <c r="G272" s="268"/>
      <c r="H272" s="268"/>
      <c r="I272" s="268"/>
      <c r="J272" s="268"/>
      <c r="K272" s="268"/>
      <c r="L272" s="268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/>
      <c r="X272" s="268"/>
      <c r="Y272" s="268"/>
      <c r="Z272" s="269"/>
    </row>
    <row r="273" spans="1:26" ht="15.75" thickBot="1">
      <c r="A273" s="251" t="s">
        <v>0</v>
      </c>
      <c r="B273" s="5" t="s">
        <v>2</v>
      </c>
      <c r="C273" s="251" t="s">
        <v>1</v>
      </c>
      <c r="D273" s="260" t="s">
        <v>28</v>
      </c>
      <c r="E273" s="255" t="s">
        <v>27</v>
      </c>
      <c r="F273" s="273" t="s">
        <v>16</v>
      </c>
      <c r="G273" s="275" t="s">
        <v>3</v>
      </c>
      <c r="H273" s="270" t="s">
        <v>113</v>
      </c>
      <c r="I273" s="271"/>
      <c r="J273" s="271"/>
      <c r="K273" s="271"/>
      <c r="L273" s="272"/>
      <c r="M273" s="258" t="s">
        <v>32</v>
      </c>
      <c r="N273" s="258" t="s">
        <v>33</v>
      </c>
      <c r="O273" s="258" t="s">
        <v>34</v>
      </c>
      <c r="P273" s="253" t="s">
        <v>25</v>
      </c>
      <c r="Q273" s="255" t="s">
        <v>114</v>
      </c>
      <c r="R273" s="270" t="s">
        <v>44</v>
      </c>
      <c r="S273" s="271" t="s">
        <v>44</v>
      </c>
      <c r="T273" s="271"/>
      <c r="U273" s="271"/>
      <c r="V273" s="272"/>
      <c r="W273" s="258" t="s">
        <v>30</v>
      </c>
      <c r="X273" s="258" t="s">
        <v>29</v>
      </c>
      <c r="Y273" s="258" t="s">
        <v>35</v>
      </c>
      <c r="Z273" s="258" t="s">
        <v>49</v>
      </c>
    </row>
    <row r="274" spans="1:26" ht="15.75" thickBot="1">
      <c r="A274" s="252"/>
      <c r="B274" s="6" t="s">
        <v>15</v>
      </c>
      <c r="C274" s="252"/>
      <c r="D274" s="261"/>
      <c r="E274" s="256"/>
      <c r="F274" s="274"/>
      <c r="G274" s="276"/>
      <c r="H274" s="183" t="s">
        <v>9</v>
      </c>
      <c r="I274" s="178" t="s">
        <v>18</v>
      </c>
      <c r="J274" s="178" t="s">
        <v>19</v>
      </c>
      <c r="K274" s="178" t="s">
        <v>20</v>
      </c>
      <c r="L274" s="178" t="s">
        <v>21</v>
      </c>
      <c r="M274" s="259" t="s">
        <v>11</v>
      </c>
      <c r="N274" s="259" t="s">
        <v>22</v>
      </c>
      <c r="O274" s="259" t="s">
        <v>23</v>
      </c>
      <c r="P274" s="254"/>
      <c r="Q274" s="256" t="s">
        <v>24</v>
      </c>
      <c r="R274" s="183" t="s">
        <v>9</v>
      </c>
      <c r="S274" s="178" t="s">
        <v>5</v>
      </c>
      <c r="T274" s="178" t="s">
        <v>6</v>
      </c>
      <c r="U274" s="178" t="s">
        <v>7</v>
      </c>
      <c r="V274" s="178" t="s">
        <v>8</v>
      </c>
      <c r="W274" s="259" t="s">
        <v>10</v>
      </c>
      <c r="X274" s="259" t="s">
        <v>9</v>
      </c>
      <c r="Y274" s="259" t="s">
        <v>12</v>
      </c>
      <c r="Z274" s="259" t="s">
        <v>14</v>
      </c>
    </row>
    <row r="275" spans="1:26" s="25" customFormat="1" ht="15.75" thickBot="1">
      <c r="A275" s="236">
        <v>1</v>
      </c>
      <c r="B275" s="227" t="s">
        <v>191</v>
      </c>
      <c r="C275" s="193" t="s">
        <v>205</v>
      </c>
      <c r="D275" s="189">
        <v>2016</v>
      </c>
      <c r="E275" s="189" t="s">
        <v>208</v>
      </c>
      <c r="F275" s="227" t="s">
        <v>192</v>
      </c>
      <c r="G275" s="26" t="s">
        <v>4</v>
      </c>
      <c r="H275" s="134"/>
      <c r="I275" s="135"/>
      <c r="J275" s="135"/>
      <c r="K275" s="135"/>
      <c r="L275" s="136"/>
      <c r="M275" s="137">
        <v>0</v>
      </c>
      <c r="N275" s="32">
        <f>(I275+J275+K275+L275-MAX(I275:L275)-MIN(I275:L275))/2</f>
        <v>0</v>
      </c>
      <c r="O275" s="33">
        <f>N275*2-M275</f>
        <v>0</v>
      </c>
      <c r="P275" s="34"/>
      <c r="Q275" s="53">
        <v>0.6</v>
      </c>
      <c r="R275" s="134"/>
      <c r="S275" s="135"/>
      <c r="T275" s="135"/>
      <c r="U275" s="135"/>
      <c r="V275" s="136"/>
      <c r="W275" s="32">
        <f>(S275+T275+U275+V275-MAX(S275:V275)-MIN(S275:V275))/2</f>
        <v>0</v>
      </c>
      <c r="X275" s="33">
        <v>0</v>
      </c>
      <c r="Y275" s="53">
        <f>SUM(W275,O275,Q275)-X275</f>
        <v>0.6</v>
      </c>
      <c r="Z275" s="233" t="str">
        <f>IF(N278&gt;=7.5,"Iюн.","б\р")</f>
        <v>Iюн.</v>
      </c>
    </row>
    <row r="276" spans="1:26" s="25" customFormat="1" ht="15.75" thickBot="1">
      <c r="A276" s="237"/>
      <c r="B276" s="228"/>
      <c r="C276" s="239" t="s">
        <v>206</v>
      </c>
      <c r="D276" s="231">
        <v>2010</v>
      </c>
      <c r="E276" s="231" t="s">
        <v>154</v>
      </c>
      <c r="F276" s="231"/>
      <c r="G276" s="37" t="s">
        <v>17</v>
      </c>
      <c r="H276" s="134"/>
      <c r="I276" s="135"/>
      <c r="J276" s="135"/>
      <c r="K276" s="135"/>
      <c r="L276" s="136"/>
      <c r="M276" s="137">
        <v>0</v>
      </c>
      <c r="N276" s="32">
        <f>(I276+J276+K276+L276-MAX(I276:L276)-MIN(I276:L276))/2</f>
        <v>0</v>
      </c>
      <c r="O276" s="33">
        <f>N276*2-M276</f>
        <v>0</v>
      </c>
      <c r="P276" s="34"/>
      <c r="Q276" s="53">
        <f t="shared" ref="Q276:Q277" si="132">P276/100</f>
        <v>0</v>
      </c>
      <c r="R276" s="134"/>
      <c r="S276" s="135"/>
      <c r="T276" s="135"/>
      <c r="U276" s="135"/>
      <c r="V276" s="136"/>
      <c r="W276" s="32">
        <f>(S276+T276+U276+V276-MAX(S276:V276)-MIN(S276:V276))/2</f>
        <v>0</v>
      </c>
      <c r="X276" s="33">
        <v>0</v>
      </c>
      <c r="Y276" s="36">
        <f>SUM(W276,O276,Q276)-X276</f>
        <v>0</v>
      </c>
      <c r="Z276" s="234"/>
    </row>
    <row r="277" spans="1:26" s="25" customFormat="1" ht="22.5" thickBot="1">
      <c r="A277" s="237"/>
      <c r="B277" s="229"/>
      <c r="C277" s="239"/>
      <c r="D277" s="231"/>
      <c r="E277" s="231"/>
      <c r="F277" s="231"/>
      <c r="G277" s="38" t="s">
        <v>45</v>
      </c>
      <c r="H277" s="138">
        <v>8.3000000000000007</v>
      </c>
      <c r="I277" s="135">
        <v>8.3000000000000007</v>
      </c>
      <c r="J277" s="135">
        <v>8.3000000000000007</v>
      </c>
      <c r="K277" s="135">
        <v>8.4</v>
      </c>
      <c r="L277" s="136">
        <v>8.1</v>
      </c>
      <c r="M277" s="137">
        <v>0</v>
      </c>
      <c r="N277" s="140">
        <f>(I277+J277+K277+L277-MAX(I277:L277)-MIN(I277:L277))/2</f>
        <v>8.3000000000000007</v>
      </c>
      <c r="O277" s="33">
        <f>N277*2-M277</f>
        <v>16.600000000000001</v>
      </c>
      <c r="P277" s="44">
        <v>20</v>
      </c>
      <c r="Q277" s="53">
        <f t="shared" si="132"/>
        <v>0.2</v>
      </c>
      <c r="R277" s="138">
        <v>7</v>
      </c>
      <c r="S277" s="135">
        <v>7.3</v>
      </c>
      <c r="T277" s="135">
        <v>7</v>
      </c>
      <c r="U277" s="135">
        <v>7.3</v>
      </c>
      <c r="V277" s="136">
        <v>7</v>
      </c>
      <c r="W277" s="32">
        <f>(S277+T277+U277+V277-MAX(S277:V277)-MIN(S277:V277))/2</f>
        <v>7.15</v>
      </c>
      <c r="X277" s="46">
        <v>0</v>
      </c>
      <c r="Y277" s="36">
        <f>SUM(W277,O277,Q277)-X277</f>
        <v>23.95</v>
      </c>
      <c r="Z277" s="235"/>
    </row>
    <row r="278" spans="1:26" s="25" customFormat="1" ht="15.75" thickBot="1">
      <c r="A278" s="238"/>
      <c r="B278" s="230"/>
      <c r="C278" s="194" t="s">
        <v>207</v>
      </c>
      <c r="D278" s="192">
        <v>2011</v>
      </c>
      <c r="E278" s="192" t="s">
        <v>154</v>
      </c>
      <c r="F278" s="232"/>
      <c r="G278" s="241" t="s">
        <v>43</v>
      </c>
      <c r="H278" s="242"/>
      <c r="I278" s="242"/>
      <c r="J278" s="242"/>
      <c r="K278" s="242"/>
      <c r="L278" s="242"/>
      <c r="M278" s="243"/>
      <c r="N278" s="47">
        <f>SUM(N275:N277)-M275-M276-M277</f>
        <v>8.3000000000000007</v>
      </c>
      <c r="O278" s="48"/>
      <c r="P278" s="247" t="s">
        <v>46</v>
      </c>
      <c r="Q278" s="248"/>
      <c r="R278" s="248"/>
      <c r="S278" s="248"/>
      <c r="T278" s="248"/>
      <c r="U278" s="248"/>
      <c r="V278" s="248"/>
      <c r="W278" s="248"/>
      <c r="X278" s="249"/>
      <c r="Y278" s="49">
        <f>SUM(Y275:Y277)</f>
        <v>24.55</v>
      </c>
      <c r="Z278" s="50">
        <f>N278</f>
        <v>8.3000000000000007</v>
      </c>
    </row>
    <row r="279" spans="1:26" ht="15.75" thickBot="1">
      <c r="A279" s="236">
        <v>2</v>
      </c>
      <c r="B279" s="227" t="s">
        <v>76</v>
      </c>
      <c r="C279" s="187" t="s">
        <v>150</v>
      </c>
      <c r="D279" s="189">
        <v>2014</v>
      </c>
      <c r="E279" s="189" t="s">
        <v>153</v>
      </c>
      <c r="F279" s="227" t="s">
        <v>155</v>
      </c>
      <c r="G279" s="26" t="s">
        <v>4</v>
      </c>
      <c r="H279" s="134"/>
      <c r="I279" s="135"/>
      <c r="J279" s="135"/>
      <c r="K279" s="135"/>
      <c r="L279" s="136"/>
      <c r="M279" s="137">
        <v>0</v>
      </c>
      <c r="N279" s="32">
        <f>(I279+J279+K279+L279-MAX(I279:L279)-MIN(I279:L279))/2</f>
        <v>0</v>
      </c>
      <c r="O279" s="33">
        <f>N279*2-M279</f>
        <v>0</v>
      </c>
      <c r="P279" s="34"/>
      <c r="Q279" s="53">
        <f>P279/100</f>
        <v>0</v>
      </c>
      <c r="R279" s="134"/>
      <c r="S279" s="135"/>
      <c r="T279" s="135"/>
      <c r="U279" s="135"/>
      <c r="V279" s="136"/>
      <c r="W279" s="32">
        <f>(S279+T279+U279+V279-MAX(S279:V279)-MIN(S279:V279))/2</f>
        <v>0</v>
      </c>
      <c r="X279" s="33">
        <v>0</v>
      </c>
      <c r="Y279" s="53">
        <f>SUM(W279,O279,Q279)-X279</f>
        <v>0</v>
      </c>
      <c r="Z279" s="233" t="str">
        <f>IF(N282&gt;=7.5,"Iюн.","б\р")</f>
        <v>Iюн.</v>
      </c>
    </row>
    <row r="280" spans="1:26" ht="15.75" thickBot="1">
      <c r="A280" s="237"/>
      <c r="B280" s="228"/>
      <c r="C280" s="239" t="s">
        <v>151</v>
      </c>
      <c r="D280" s="231">
        <v>2012</v>
      </c>
      <c r="E280" s="231" t="s">
        <v>154</v>
      </c>
      <c r="F280" s="228"/>
      <c r="G280" s="37" t="s">
        <v>17</v>
      </c>
      <c r="H280" s="134"/>
      <c r="I280" s="135"/>
      <c r="J280" s="135"/>
      <c r="K280" s="135"/>
      <c r="L280" s="136"/>
      <c r="M280" s="137">
        <v>0</v>
      </c>
      <c r="N280" s="32">
        <f>(I280+J280+K280+L280-MAX(I280:L280)-MIN(I280:L280))/2</f>
        <v>0</v>
      </c>
      <c r="O280" s="33">
        <f>N280*2-M280</f>
        <v>0</v>
      </c>
      <c r="P280" s="34"/>
      <c r="Q280" s="53">
        <f t="shared" ref="Q280:Q281" si="133">P280/100</f>
        <v>0</v>
      </c>
      <c r="R280" s="134"/>
      <c r="S280" s="135"/>
      <c r="T280" s="135"/>
      <c r="U280" s="135"/>
      <c r="V280" s="136"/>
      <c r="W280" s="32">
        <f>(S280+T280+U280+V280-MAX(S280:V280)-MIN(S280:V280))/2</f>
        <v>0</v>
      </c>
      <c r="X280" s="33">
        <v>0</v>
      </c>
      <c r="Y280" s="36">
        <f>SUM(W280,O280,Q280)-X280</f>
        <v>0</v>
      </c>
      <c r="Z280" s="234"/>
    </row>
    <row r="281" spans="1:26" ht="22.5" thickBot="1">
      <c r="A281" s="237"/>
      <c r="B281" s="229"/>
      <c r="C281" s="239"/>
      <c r="D281" s="231"/>
      <c r="E281" s="231"/>
      <c r="F281" s="228"/>
      <c r="G281" s="38" t="s">
        <v>45</v>
      </c>
      <c r="H281" s="138">
        <v>8.1</v>
      </c>
      <c r="I281" s="135">
        <v>8.1</v>
      </c>
      <c r="J281" s="135">
        <v>8</v>
      </c>
      <c r="K281" s="135">
        <v>8.1</v>
      </c>
      <c r="L281" s="136">
        <v>8.1</v>
      </c>
      <c r="M281" s="139">
        <v>0</v>
      </c>
      <c r="N281" s="140">
        <f>(I281+J281+K281+L281-MAX(I281:L281)-MIN(I281:L281))/2</f>
        <v>8.1000000000000014</v>
      </c>
      <c r="O281" s="33">
        <f>N281*2-M281</f>
        <v>16.200000000000003</v>
      </c>
      <c r="P281" s="44">
        <v>20</v>
      </c>
      <c r="Q281" s="53">
        <f t="shared" si="133"/>
        <v>0.2</v>
      </c>
      <c r="R281" s="138">
        <v>7.6</v>
      </c>
      <c r="S281" s="135">
        <v>7.5</v>
      </c>
      <c r="T281" s="135">
        <v>7.6</v>
      </c>
      <c r="U281" s="135">
        <v>7.5</v>
      </c>
      <c r="V281" s="136">
        <v>7.6</v>
      </c>
      <c r="W281" s="32">
        <f>(S281+T281+U281+V281-MAX(S281:V281)-MIN(S281:V281))/2</f>
        <v>7.5500000000000007</v>
      </c>
      <c r="X281" s="46">
        <v>0</v>
      </c>
      <c r="Y281" s="36">
        <f>SUM(W281,O281,Q281)-X281</f>
        <v>23.950000000000003</v>
      </c>
      <c r="Z281" s="235"/>
    </row>
    <row r="282" spans="1:26" ht="15.75" thickBot="1">
      <c r="A282" s="238"/>
      <c r="B282" s="230"/>
      <c r="C282" s="190" t="s">
        <v>152</v>
      </c>
      <c r="D282" s="192">
        <v>2013</v>
      </c>
      <c r="E282" s="192" t="s">
        <v>154</v>
      </c>
      <c r="F282" s="263"/>
      <c r="G282" s="241" t="s">
        <v>43</v>
      </c>
      <c r="H282" s="242"/>
      <c r="I282" s="242"/>
      <c r="J282" s="242"/>
      <c r="K282" s="242"/>
      <c r="L282" s="242"/>
      <c r="M282" s="243"/>
      <c r="N282" s="47">
        <f>SUM(N279:N281)-M279-M280-M281</f>
        <v>8.1000000000000014</v>
      </c>
      <c r="O282" s="48"/>
      <c r="P282" s="247" t="s">
        <v>46</v>
      </c>
      <c r="Q282" s="248"/>
      <c r="R282" s="248"/>
      <c r="S282" s="248"/>
      <c r="T282" s="248"/>
      <c r="U282" s="248"/>
      <c r="V282" s="248"/>
      <c r="W282" s="248"/>
      <c r="X282" s="249"/>
      <c r="Y282" s="49">
        <f>SUM(Y279:Y281)</f>
        <v>23.950000000000003</v>
      </c>
      <c r="Z282" s="50">
        <f>N282</f>
        <v>8.1000000000000014</v>
      </c>
    </row>
    <row r="283" spans="1:26" ht="15.75" thickBot="1">
      <c r="A283" s="236">
        <v>3</v>
      </c>
      <c r="B283" s="227" t="s">
        <v>325</v>
      </c>
      <c r="C283" s="187" t="s">
        <v>352</v>
      </c>
      <c r="D283" s="188">
        <v>2016</v>
      </c>
      <c r="E283" s="189" t="s">
        <v>208</v>
      </c>
      <c r="F283" s="227" t="s">
        <v>326</v>
      </c>
      <c r="G283" s="26" t="s">
        <v>4</v>
      </c>
      <c r="H283" s="134"/>
      <c r="I283" s="135"/>
      <c r="J283" s="135"/>
      <c r="K283" s="135"/>
      <c r="L283" s="136"/>
      <c r="M283" s="137">
        <v>0</v>
      </c>
      <c r="N283" s="32">
        <f>(I283+J283+K283+L283-MAX(I283:L283)-MIN(I283:L283))/2</f>
        <v>0</v>
      </c>
      <c r="O283" s="33">
        <f>N283*2-M283</f>
        <v>0</v>
      </c>
      <c r="P283" s="34"/>
      <c r="Q283" s="53">
        <v>0.6</v>
      </c>
      <c r="R283" s="134"/>
      <c r="S283" s="135"/>
      <c r="T283" s="135"/>
      <c r="U283" s="135"/>
      <c r="V283" s="136"/>
      <c r="W283" s="32">
        <f>(S283+T283+U283+V283-MAX(S283:V283)-MIN(S283:V283))/2</f>
        <v>0</v>
      </c>
      <c r="X283" s="33">
        <v>0</v>
      </c>
      <c r="Y283" s="53">
        <f>SUM(W283,O283,Q283)-X283</f>
        <v>0.6</v>
      </c>
      <c r="Z283" s="233" t="str">
        <f>IF(N286&gt;=7.5,"Iюн.","б\р")</f>
        <v>Iюн.</v>
      </c>
    </row>
    <row r="284" spans="1:26" ht="15.75" thickBot="1">
      <c r="A284" s="237"/>
      <c r="B284" s="228"/>
      <c r="C284" s="239" t="s">
        <v>353</v>
      </c>
      <c r="D284" s="231">
        <v>2010</v>
      </c>
      <c r="E284" s="231">
        <v>2</v>
      </c>
      <c r="F284" s="228"/>
      <c r="G284" s="37" t="s">
        <v>17</v>
      </c>
      <c r="H284" s="134"/>
      <c r="I284" s="135"/>
      <c r="J284" s="135"/>
      <c r="K284" s="135"/>
      <c r="L284" s="136"/>
      <c r="M284" s="137">
        <v>0</v>
      </c>
      <c r="N284" s="32">
        <f>(I284+J284+K284+L284-MAX(I284:L284)-MIN(I284:L284))/2</f>
        <v>0</v>
      </c>
      <c r="O284" s="33">
        <f>N284*2-M284</f>
        <v>0</v>
      </c>
      <c r="P284" s="34"/>
      <c r="Q284" s="53">
        <f t="shared" ref="Q284:Q285" si="134">P284/100</f>
        <v>0</v>
      </c>
      <c r="R284" s="134"/>
      <c r="S284" s="135"/>
      <c r="T284" s="135"/>
      <c r="U284" s="135"/>
      <c r="V284" s="136"/>
      <c r="W284" s="32">
        <f>(S284+T284+U284+V284-MAX(S284:V284)-MIN(S284:V284))/2</f>
        <v>0</v>
      </c>
      <c r="X284" s="33">
        <v>0</v>
      </c>
      <c r="Y284" s="36">
        <f>SUM(W284,O284,Q284)-X284</f>
        <v>0</v>
      </c>
      <c r="Z284" s="234"/>
    </row>
    <row r="285" spans="1:26" ht="22.5" thickBot="1">
      <c r="A285" s="237"/>
      <c r="B285" s="228"/>
      <c r="C285" s="239"/>
      <c r="D285" s="231"/>
      <c r="E285" s="231"/>
      <c r="F285" s="228"/>
      <c r="G285" s="38" t="s">
        <v>45</v>
      </c>
      <c r="H285" s="138">
        <v>7</v>
      </c>
      <c r="I285" s="135">
        <v>7.6</v>
      </c>
      <c r="J285" s="135">
        <v>7.5</v>
      </c>
      <c r="K285" s="135">
        <v>7.1</v>
      </c>
      <c r="L285" s="136">
        <v>7.5</v>
      </c>
      <c r="M285" s="139">
        <v>0</v>
      </c>
      <c r="N285" s="140">
        <f>(I285+J285+K285+L285-MAX(I285:L285)-MIN(I285:L285))/2</f>
        <v>7.5000000000000009</v>
      </c>
      <c r="O285" s="33">
        <f>N285*2-M285</f>
        <v>15.000000000000002</v>
      </c>
      <c r="P285" s="44">
        <v>20</v>
      </c>
      <c r="Q285" s="53">
        <f t="shared" si="134"/>
        <v>0.2</v>
      </c>
      <c r="R285" s="138">
        <v>6.9</v>
      </c>
      <c r="S285" s="135">
        <v>7.2</v>
      </c>
      <c r="T285" s="135">
        <v>6.9</v>
      </c>
      <c r="U285" s="135">
        <v>7.2</v>
      </c>
      <c r="V285" s="136">
        <v>6.9</v>
      </c>
      <c r="W285" s="32">
        <f>(S285+T285+U285+V285-MAX(S285:V285)-MIN(S285:V285))/2</f>
        <v>7.0500000000000016</v>
      </c>
      <c r="X285" s="46">
        <v>0</v>
      </c>
      <c r="Y285" s="36">
        <f>SUM(W285,O285,Q285)-X285</f>
        <v>22.250000000000004</v>
      </c>
      <c r="Z285" s="235"/>
    </row>
    <row r="286" spans="1:26" ht="15.75" thickBot="1">
      <c r="A286" s="238"/>
      <c r="B286" s="263"/>
      <c r="C286" s="190" t="s">
        <v>406</v>
      </c>
      <c r="D286" s="191">
        <v>2010</v>
      </c>
      <c r="E286" s="192">
        <v>2</v>
      </c>
      <c r="F286" s="263"/>
      <c r="G286" s="241" t="s">
        <v>43</v>
      </c>
      <c r="H286" s="242"/>
      <c r="I286" s="242"/>
      <c r="J286" s="242"/>
      <c r="K286" s="242"/>
      <c r="L286" s="242"/>
      <c r="M286" s="243"/>
      <c r="N286" s="47">
        <f>SUM(N283:N285)-M283-M284-M285</f>
        <v>7.5000000000000009</v>
      </c>
      <c r="O286" s="48"/>
      <c r="P286" s="247" t="s">
        <v>46</v>
      </c>
      <c r="Q286" s="248"/>
      <c r="R286" s="248"/>
      <c r="S286" s="248"/>
      <c r="T286" s="248"/>
      <c r="U286" s="248"/>
      <c r="V286" s="248"/>
      <c r="W286" s="248"/>
      <c r="X286" s="249"/>
      <c r="Y286" s="49">
        <f>SUM(Y283:Y285)</f>
        <v>22.850000000000005</v>
      </c>
      <c r="Z286" s="50">
        <f>N286</f>
        <v>7.5000000000000009</v>
      </c>
    </row>
    <row r="287" spans="1:26" ht="15.75" customHeight="1" thickBot="1">
      <c r="A287" s="236">
        <v>4</v>
      </c>
      <c r="B287" s="227" t="s">
        <v>191</v>
      </c>
      <c r="C287" s="187" t="s">
        <v>209</v>
      </c>
      <c r="D287" s="188">
        <v>2015</v>
      </c>
      <c r="E287" s="189" t="s">
        <v>208</v>
      </c>
      <c r="F287" s="227" t="s">
        <v>192</v>
      </c>
      <c r="G287" s="26" t="s">
        <v>4</v>
      </c>
      <c r="H287" s="134"/>
      <c r="I287" s="135"/>
      <c r="J287" s="135"/>
      <c r="K287" s="135"/>
      <c r="L287" s="136"/>
      <c r="M287" s="137">
        <v>0</v>
      </c>
      <c r="N287" s="32">
        <f>(I287+J287+K287+L287-MAX(I287:L287)-MIN(I287:L287))/2</f>
        <v>0</v>
      </c>
      <c r="O287" s="33">
        <f>N287*2-M287</f>
        <v>0</v>
      </c>
      <c r="P287" s="34">
        <v>0</v>
      </c>
      <c r="Q287" s="53">
        <f t="shared" ref="Q287:Q288" si="135">P287/100</f>
        <v>0</v>
      </c>
      <c r="R287" s="134"/>
      <c r="S287" s="135"/>
      <c r="T287" s="135"/>
      <c r="U287" s="135"/>
      <c r="V287" s="136"/>
      <c r="W287" s="32">
        <f>(S287+T287+U287+V287-MAX(S287:V287)-MIN(S287:V287))/2</f>
        <v>0</v>
      </c>
      <c r="X287" s="33">
        <v>0</v>
      </c>
      <c r="Y287" s="53">
        <f>SUM(W287,O287,Q287)-X287</f>
        <v>0</v>
      </c>
      <c r="Z287" s="233" t="str">
        <f>IF(N290&gt;=7.5,"Iюн.","б\р")</f>
        <v>б\р</v>
      </c>
    </row>
    <row r="288" spans="1:26" ht="15.75" thickBot="1">
      <c r="A288" s="237"/>
      <c r="B288" s="228"/>
      <c r="C288" s="239" t="s">
        <v>210</v>
      </c>
      <c r="D288" s="231">
        <v>2012</v>
      </c>
      <c r="E288" s="231" t="s">
        <v>208</v>
      </c>
      <c r="F288" s="228"/>
      <c r="G288" s="37" t="s">
        <v>17</v>
      </c>
      <c r="H288" s="134"/>
      <c r="I288" s="135"/>
      <c r="J288" s="135"/>
      <c r="K288" s="135"/>
      <c r="L288" s="136"/>
      <c r="M288" s="137">
        <v>0</v>
      </c>
      <c r="N288" s="32">
        <f>(I288+J288+K288+L288-MAX(I288:L288)-MIN(I288:L288))/2</f>
        <v>0</v>
      </c>
      <c r="O288" s="33">
        <f>N288*2-M288</f>
        <v>0</v>
      </c>
      <c r="P288" s="34"/>
      <c r="Q288" s="53">
        <f t="shared" si="135"/>
        <v>0</v>
      </c>
      <c r="R288" s="134"/>
      <c r="S288" s="135"/>
      <c r="T288" s="135"/>
      <c r="U288" s="135"/>
      <c r="V288" s="136"/>
      <c r="W288" s="32">
        <f>(S288+T288+U288+V288-MAX(S288:V288)-MIN(S288:V288))/2</f>
        <v>0</v>
      </c>
      <c r="X288" s="33">
        <v>0</v>
      </c>
      <c r="Y288" s="36">
        <f>SUM(W288,O288,Q288)-X288</f>
        <v>0</v>
      </c>
      <c r="Z288" s="234"/>
    </row>
    <row r="289" spans="1:26" ht="22.5" thickBot="1">
      <c r="A289" s="237"/>
      <c r="B289" s="229"/>
      <c r="C289" s="239"/>
      <c r="D289" s="231"/>
      <c r="E289" s="231"/>
      <c r="F289" s="228"/>
      <c r="G289" s="38" t="s">
        <v>45</v>
      </c>
      <c r="H289" s="134">
        <v>7</v>
      </c>
      <c r="I289" s="135">
        <v>7</v>
      </c>
      <c r="J289" s="135">
        <v>7</v>
      </c>
      <c r="K289" s="135">
        <v>7.2</v>
      </c>
      <c r="L289" s="136">
        <v>6.9</v>
      </c>
      <c r="M289" s="137">
        <v>0</v>
      </c>
      <c r="N289" s="32">
        <f>(I289+J289+K289+L289-MAX(I289:L289)-MIN(I289:L289))/2</f>
        <v>7.0000000000000009</v>
      </c>
      <c r="O289" s="33">
        <f>N289*2-M289</f>
        <v>14.000000000000002</v>
      </c>
      <c r="P289" s="34">
        <v>20</v>
      </c>
      <c r="Q289" s="53">
        <f t="shared" ref="Q289" si="136">P289/100</f>
        <v>0.2</v>
      </c>
      <c r="R289" s="134">
        <v>6.6</v>
      </c>
      <c r="S289" s="135">
        <v>6.8</v>
      </c>
      <c r="T289" s="135">
        <v>6.6</v>
      </c>
      <c r="U289" s="135">
        <v>6.8</v>
      </c>
      <c r="V289" s="136">
        <v>6.6</v>
      </c>
      <c r="W289" s="32">
        <f>(S289+T289+U289+V289-MAX(S289:V289)-MIN(S289:V289))/2</f>
        <v>6.6999999999999984</v>
      </c>
      <c r="X289" s="33">
        <v>0.6</v>
      </c>
      <c r="Y289" s="53">
        <f>SUM(W289,O289,Q289)-X289</f>
        <v>20.299999999999997</v>
      </c>
      <c r="Z289" s="235"/>
    </row>
    <row r="290" spans="1:26" ht="15.75" thickBot="1">
      <c r="A290" s="238"/>
      <c r="B290" s="230"/>
      <c r="C290" s="190" t="s">
        <v>211</v>
      </c>
      <c r="D290" s="191">
        <v>2013</v>
      </c>
      <c r="E290" s="192" t="s">
        <v>208</v>
      </c>
      <c r="F290" s="263"/>
      <c r="G290" s="241" t="s">
        <v>43</v>
      </c>
      <c r="H290" s="242"/>
      <c r="I290" s="242"/>
      <c r="J290" s="242"/>
      <c r="K290" s="242"/>
      <c r="L290" s="242"/>
      <c r="M290" s="243"/>
      <c r="N290" s="47">
        <f>SUM(N287:N289)-M287-M288-M289</f>
        <v>7.0000000000000009</v>
      </c>
      <c r="O290" s="48"/>
      <c r="P290" s="247" t="s">
        <v>46</v>
      </c>
      <c r="Q290" s="248"/>
      <c r="R290" s="248"/>
      <c r="S290" s="248"/>
      <c r="T290" s="248"/>
      <c r="U290" s="248"/>
      <c r="V290" s="248"/>
      <c r="W290" s="248"/>
      <c r="X290" s="249"/>
      <c r="Y290" s="49">
        <f>SUM(Y287:Y289)</f>
        <v>20.299999999999997</v>
      </c>
      <c r="Z290" s="50">
        <f>N290</f>
        <v>7.0000000000000009</v>
      </c>
    </row>
    <row r="291" spans="1:26" s="25" customFormat="1" ht="15.75" thickBot="1">
      <c r="A291" s="236">
        <v>5</v>
      </c>
      <c r="B291" s="227" t="s">
        <v>325</v>
      </c>
      <c r="C291" s="187" t="s">
        <v>354</v>
      </c>
      <c r="D291" s="188">
        <v>2016</v>
      </c>
      <c r="E291" s="189" t="s">
        <v>208</v>
      </c>
      <c r="F291" s="227" t="s">
        <v>326</v>
      </c>
      <c r="G291" s="26" t="s">
        <v>4</v>
      </c>
      <c r="H291" s="134"/>
      <c r="I291" s="135"/>
      <c r="J291" s="135"/>
      <c r="K291" s="135"/>
      <c r="L291" s="136"/>
      <c r="M291" s="137">
        <v>0</v>
      </c>
      <c r="N291" s="32">
        <f>(I291+J291+K291+L291-MAX(I291:L291)-MIN(I291:L291))/2</f>
        <v>0</v>
      </c>
      <c r="O291" s="33">
        <f>N291*2-M291</f>
        <v>0</v>
      </c>
      <c r="P291" s="34"/>
      <c r="Q291" s="53">
        <f t="shared" ref="Q291:Q293" si="137">P291/100</f>
        <v>0</v>
      </c>
      <c r="R291" s="134"/>
      <c r="S291" s="135"/>
      <c r="T291" s="135"/>
      <c r="U291" s="135"/>
      <c r="V291" s="136"/>
      <c r="W291" s="32">
        <f>(S291+T291+U291+V291-MAX(S291:V291)-MIN(S291:V291))/2</f>
        <v>0</v>
      </c>
      <c r="X291" s="33">
        <v>0</v>
      </c>
      <c r="Y291" s="53">
        <f>SUM(W291,O291,Q291)-X291</f>
        <v>0</v>
      </c>
      <c r="Z291" s="233" t="str">
        <f>IF(N294&gt;=7.5,"Iюн.","б\р")</f>
        <v>б\р</v>
      </c>
    </row>
    <row r="292" spans="1:26" s="25" customFormat="1" ht="15.75" thickBot="1">
      <c r="A292" s="237"/>
      <c r="B292" s="228"/>
      <c r="C292" s="239" t="s">
        <v>355</v>
      </c>
      <c r="D292" s="231">
        <v>2011</v>
      </c>
      <c r="E292" s="231" t="s">
        <v>168</v>
      </c>
      <c r="F292" s="228"/>
      <c r="G292" s="37" t="s">
        <v>17</v>
      </c>
      <c r="H292" s="134"/>
      <c r="I292" s="135"/>
      <c r="J292" s="135"/>
      <c r="K292" s="135"/>
      <c r="L292" s="136"/>
      <c r="M292" s="137">
        <v>0</v>
      </c>
      <c r="N292" s="32">
        <f>(I292+J292+K292+L292-MAX(I292:L292)-MIN(I292:L292))/2</f>
        <v>0</v>
      </c>
      <c r="O292" s="33">
        <f>N292*2-M292</f>
        <v>0</v>
      </c>
      <c r="P292" s="34"/>
      <c r="Q292" s="53">
        <f t="shared" si="137"/>
        <v>0</v>
      </c>
      <c r="R292" s="134"/>
      <c r="S292" s="135"/>
      <c r="T292" s="135"/>
      <c r="U292" s="135"/>
      <c r="V292" s="136"/>
      <c r="W292" s="32">
        <f>(S292+T292+U292+V292-MAX(S292:V292)-MIN(S292:V292))/2</f>
        <v>0</v>
      </c>
      <c r="X292" s="33">
        <v>0</v>
      </c>
      <c r="Y292" s="36">
        <f>SUM(W292,O292,Q292)-X292</f>
        <v>0</v>
      </c>
      <c r="Z292" s="234"/>
    </row>
    <row r="293" spans="1:26" s="25" customFormat="1" ht="22.5" thickBot="1">
      <c r="A293" s="237"/>
      <c r="B293" s="228"/>
      <c r="C293" s="239"/>
      <c r="D293" s="231"/>
      <c r="E293" s="231"/>
      <c r="F293" s="228"/>
      <c r="G293" s="38" t="s">
        <v>45</v>
      </c>
      <c r="H293" s="138">
        <v>6.4</v>
      </c>
      <c r="I293" s="135">
        <v>6.4</v>
      </c>
      <c r="J293" s="135">
        <v>6.8</v>
      </c>
      <c r="K293" s="135">
        <v>6.4</v>
      </c>
      <c r="L293" s="136">
        <v>6.3</v>
      </c>
      <c r="M293" s="139">
        <v>0</v>
      </c>
      <c r="N293" s="140">
        <f>(I293+J293+K293+L293-MAX(I293:L293)-MIN(I293:L293))/2</f>
        <v>6.4</v>
      </c>
      <c r="O293" s="33">
        <f>N293*2-M293</f>
        <v>12.8</v>
      </c>
      <c r="P293" s="44">
        <v>20</v>
      </c>
      <c r="Q293" s="53">
        <f t="shared" si="137"/>
        <v>0.2</v>
      </c>
      <c r="R293" s="138">
        <v>7.3</v>
      </c>
      <c r="S293" s="135">
        <v>7</v>
      </c>
      <c r="T293" s="135">
        <v>7.3</v>
      </c>
      <c r="U293" s="135">
        <v>7</v>
      </c>
      <c r="V293" s="136">
        <v>7.3</v>
      </c>
      <c r="W293" s="32">
        <f>(S293+T293+U293+V293-MAX(S293:V293)-MIN(S293:V293))/2</f>
        <v>7.15</v>
      </c>
      <c r="X293" s="46">
        <v>1</v>
      </c>
      <c r="Y293" s="36">
        <f>SUM(W293,O293,Q293)-X293</f>
        <v>19.150000000000002</v>
      </c>
      <c r="Z293" s="235"/>
    </row>
    <row r="294" spans="1:26" s="25" customFormat="1" ht="15.75" thickBot="1">
      <c r="A294" s="238"/>
      <c r="B294" s="263"/>
      <c r="C294" s="190" t="s">
        <v>412</v>
      </c>
      <c r="D294" s="191">
        <v>2011</v>
      </c>
      <c r="E294" s="192" t="s">
        <v>168</v>
      </c>
      <c r="F294" s="263"/>
      <c r="G294" s="241" t="s">
        <v>43</v>
      </c>
      <c r="H294" s="242"/>
      <c r="I294" s="242"/>
      <c r="J294" s="242"/>
      <c r="K294" s="242"/>
      <c r="L294" s="242"/>
      <c r="M294" s="243"/>
      <c r="N294" s="47">
        <f>SUM(N291:N293)-M291-M292-M293</f>
        <v>6.4</v>
      </c>
      <c r="O294" s="48"/>
      <c r="P294" s="247" t="s">
        <v>46</v>
      </c>
      <c r="Q294" s="248"/>
      <c r="R294" s="248"/>
      <c r="S294" s="248"/>
      <c r="T294" s="248"/>
      <c r="U294" s="248"/>
      <c r="V294" s="248"/>
      <c r="W294" s="248"/>
      <c r="X294" s="249"/>
      <c r="Y294" s="49">
        <f>SUM(Y291:Y293)</f>
        <v>19.150000000000002</v>
      </c>
      <c r="Z294" s="50">
        <f>N294</f>
        <v>6.4</v>
      </c>
    </row>
    <row r="295" spans="1:26" ht="15.75" thickBot="1">
      <c r="A295" s="236">
        <v>6</v>
      </c>
      <c r="B295" s="227" t="s">
        <v>236</v>
      </c>
      <c r="C295" s="187" t="s">
        <v>250</v>
      </c>
      <c r="D295" s="189">
        <v>2015</v>
      </c>
      <c r="E295" s="189" t="s">
        <v>208</v>
      </c>
      <c r="F295" s="227" t="s">
        <v>237</v>
      </c>
      <c r="G295" s="26" t="s">
        <v>4</v>
      </c>
      <c r="H295" s="134"/>
      <c r="I295" s="135"/>
      <c r="J295" s="135"/>
      <c r="K295" s="135"/>
      <c r="L295" s="136"/>
      <c r="M295" s="137">
        <v>0</v>
      </c>
      <c r="N295" s="32">
        <f>(I295+J295+K295+L295-MAX(I295:L295)-MIN(I295:L295))/2</f>
        <v>0</v>
      </c>
      <c r="O295" s="33">
        <f>N295*2-M295</f>
        <v>0</v>
      </c>
      <c r="P295" s="34"/>
      <c r="Q295" s="53">
        <f t="shared" ref="Q295:Q297" si="138">P295/100</f>
        <v>0</v>
      </c>
      <c r="R295" s="134"/>
      <c r="S295" s="135"/>
      <c r="T295" s="135"/>
      <c r="U295" s="135"/>
      <c r="V295" s="136"/>
      <c r="W295" s="32">
        <f>(S295+T295+U295+V295-MAX(S295:V295)-MIN(S295:V295))/2</f>
        <v>0</v>
      </c>
      <c r="X295" s="33">
        <v>0</v>
      </c>
      <c r="Y295" s="53">
        <f>SUM(W295,O295,Q295)-X295</f>
        <v>0</v>
      </c>
      <c r="Z295" s="233" t="str">
        <f>IF(N298&gt;=7.5,"Iюн.","б\р")</f>
        <v>б\р</v>
      </c>
    </row>
    <row r="296" spans="1:26" ht="15.75" thickBot="1">
      <c r="A296" s="237"/>
      <c r="B296" s="228"/>
      <c r="C296" s="239" t="s">
        <v>251</v>
      </c>
      <c r="D296" s="231">
        <v>2011</v>
      </c>
      <c r="E296" s="231" t="s">
        <v>252</v>
      </c>
      <c r="F296" s="231"/>
      <c r="G296" s="37" t="s">
        <v>17</v>
      </c>
      <c r="H296" s="134"/>
      <c r="I296" s="135"/>
      <c r="J296" s="135"/>
      <c r="K296" s="135"/>
      <c r="L296" s="136"/>
      <c r="M296" s="137">
        <v>0</v>
      </c>
      <c r="N296" s="32">
        <f>(I296+J296+K296+L296-MAX(I296:L296)-MIN(I296:L296))/2</f>
        <v>0</v>
      </c>
      <c r="O296" s="33">
        <f>N296*2-M296</f>
        <v>0</v>
      </c>
      <c r="P296" s="34"/>
      <c r="Q296" s="53">
        <f t="shared" si="138"/>
        <v>0</v>
      </c>
      <c r="R296" s="134"/>
      <c r="S296" s="135"/>
      <c r="T296" s="135"/>
      <c r="U296" s="135"/>
      <c r="V296" s="136"/>
      <c r="W296" s="32">
        <f>(S296+T296+U296+V296-MAX(S296:V296)-MIN(S296:V296))/2</f>
        <v>0</v>
      </c>
      <c r="X296" s="33">
        <v>0</v>
      </c>
      <c r="Y296" s="36">
        <f>SUM(W296,O296,Q296)-X296</f>
        <v>0</v>
      </c>
      <c r="Z296" s="234"/>
    </row>
    <row r="297" spans="1:26" ht="22.5" thickBot="1">
      <c r="A297" s="237"/>
      <c r="B297" s="229"/>
      <c r="C297" s="239"/>
      <c r="D297" s="231"/>
      <c r="E297" s="231"/>
      <c r="F297" s="231"/>
      <c r="G297" s="38" t="s">
        <v>45</v>
      </c>
      <c r="H297" s="138">
        <v>6</v>
      </c>
      <c r="I297" s="135">
        <v>6</v>
      </c>
      <c r="J297" s="135">
        <v>6.3</v>
      </c>
      <c r="K297" s="135">
        <v>5.9</v>
      </c>
      <c r="L297" s="136">
        <v>6.1</v>
      </c>
      <c r="M297" s="139">
        <v>0</v>
      </c>
      <c r="N297" s="140">
        <f>(I297+J297+K297+L297-MAX(I297:L297)-MIN(I297:L297))/2</f>
        <v>6.0500000000000016</v>
      </c>
      <c r="O297" s="33">
        <f>N297*2-M297</f>
        <v>12.100000000000003</v>
      </c>
      <c r="P297" s="44">
        <v>20</v>
      </c>
      <c r="Q297" s="53">
        <f t="shared" si="138"/>
        <v>0.2</v>
      </c>
      <c r="R297" s="138">
        <v>6.3</v>
      </c>
      <c r="S297" s="135">
        <v>6.5</v>
      </c>
      <c r="T297" s="135">
        <v>6.3</v>
      </c>
      <c r="U297" s="135">
        <v>6.5</v>
      </c>
      <c r="V297" s="136">
        <v>6.3</v>
      </c>
      <c r="W297" s="32">
        <f>(S297+T297+U297+V297-MAX(S297:V297)-MIN(S297:V297))/2</f>
        <v>6.4</v>
      </c>
      <c r="X297" s="46">
        <v>0.3</v>
      </c>
      <c r="Y297" s="36">
        <f>SUM(W297,O297,Q297)-X297</f>
        <v>18.400000000000002</v>
      </c>
      <c r="Z297" s="235"/>
    </row>
    <row r="298" spans="1:26" ht="15.75" thickBot="1">
      <c r="A298" s="238"/>
      <c r="B298" s="230"/>
      <c r="C298" s="190" t="s">
        <v>253</v>
      </c>
      <c r="D298" s="192">
        <v>2012</v>
      </c>
      <c r="E298" s="192" t="s">
        <v>168</v>
      </c>
      <c r="F298" s="232"/>
      <c r="G298" s="241" t="s">
        <v>43</v>
      </c>
      <c r="H298" s="242"/>
      <c r="I298" s="242"/>
      <c r="J298" s="242"/>
      <c r="K298" s="242"/>
      <c r="L298" s="242"/>
      <c r="M298" s="243"/>
      <c r="N298" s="47">
        <f>SUM(N295:N297)-M295-M296-M297</f>
        <v>6.0500000000000016</v>
      </c>
      <c r="O298" s="48"/>
      <c r="P298" s="247" t="s">
        <v>46</v>
      </c>
      <c r="Q298" s="248"/>
      <c r="R298" s="248"/>
      <c r="S298" s="248"/>
      <c r="T298" s="248"/>
      <c r="U298" s="248"/>
      <c r="V298" s="248"/>
      <c r="W298" s="248"/>
      <c r="X298" s="249"/>
      <c r="Y298" s="49">
        <f>SUM(Y295:Y297)</f>
        <v>18.400000000000002</v>
      </c>
      <c r="Z298" s="50">
        <f>N298</f>
        <v>6.0500000000000016</v>
      </c>
    </row>
    <row r="299" spans="1:26">
      <c r="A299" s="1"/>
    </row>
    <row r="300" spans="1:26" ht="15.75">
      <c r="A300" s="147"/>
      <c r="B300" s="147"/>
      <c r="C300" s="166" t="s">
        <v>48</v>
      </c>
      <c r="D300" s="166"/>
      <c r="E300" s="166"/>
      <c r="F300" s="166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5"/>
      <c r="R300" s="84"/>
      <c r="S300" s="86" t="s">
        <v>70</v>
      </c>
      <c r="T300" s="86"/>
      <c r="U300" s="91"/>
      <c r="V300" s="87"/>
      <c r="W300" s="148"/>
      <c r="X300" s="149"/>
      <c r="Y300" s="150"/>
      <c r="Z300" s="151"/>
    </row>
    <row r="301" spans="1:26" ht="15.75">
      <c r="A301" s="147"/>
      <c r="B301" s="147"/>
      <c r="C301" s="166" t="s">
        <v>26</v>
      </c>
      <c r="D301" s="84"/>
      <c r="E301" s="84"/>
      <c r="F301" s="85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5"/>
      <c r="R301" s="84"/>
      <c r="S301" s="86" t="s">
        <v>71</v>
      </c>
      <c r="T301" s="86"/>
      <c r="U301" s="91"/>
      <c r="V301" s="88"/>
      <c r="W301" s="88"/>
      <c r="X301" s="86"/>
      <c r="Y301" s="86"/>
      <c r="Z301" s="82"/>
    </row>
    <row r="302" spans="1:26" ht="15.75">
      <c r="A302" s="147"/>
      <c r="B302" s="147"/>
      <c r="C302" s="166"/>
      <c r="D302" s="84"/>
      <c r="E302" s="84"/>
      <c r="F302" s="85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5"/>
      <c r="R302" s="84"/>
      <c r="S302" s="86"/>
      <c r="T302" s="86"/>
      <c r="U302" s="91"/>
      <c r="V302" s="88"/>
      <c r="W302" s="88"/>
      <c r="X302" s="86"/>
      <c r="Y302" s="86"/>
      <c r="Z302" s="82"/>
    </row>
    <row r="303" spans="1:26" ht="15.75">
      <c r="A303" s="147"/>
      <c r="B303" s="147"/>
      <c r="C303" s="164" t="s">
        <v>13</v>
      </c>
      <c r="D303" s="164"/>
      <c r="E303" s="164"/>
      <c r="F303" s="164"/>
      <c r="G303" s="164"/>
      <c r="H303" s="164"/>
      <c r="I303" s="84"/>
      <c r="J303" s="84"/>
      <c r="K303" s="84"/>
      <c r="L303" s="85"/>
      <c r="M303" s="84"/>
      <c r="N303" s="84"/>
      <c r="O303" s="84"/>
      <c r="P303" s="84"/>
      <c r="Q303" s="84"/>
      <c r="R303" s="84"/>
      <c r="S303" s="86" t="s">
        <v>72</v>
      </c>
      <c r="T303" s="86"/>
      <c r="U303" s="91"/>
      <c r="V303" s="88"/>
      <c r="W303" s="88"/>
      <c r="X303" s="86"/>
      <c r="Y303" s="86"/>
      <c r="Z303" s="82"/>
    </row>
    <row r="304" spans="1:26" ht="15.75">
      <c r="A304" s="147"/>
      <c r="B304" s="147"/>
      <c r="C304" s="166" t="s">
        <v>26</v>
      </c>
      <c r="D304" s="166"/>
      <c r="E304" s="166"/>
      <c r="F304" s="84"/>
      <c r="G304" s="84"/>
      <c r="H304" s="84"/>
      <c r="I304" s="89"/>
      <c r="J304" s="84"/>
      <c r="K304" s="84"/>
      <c r="L304" s="85"/>
      <c r="M304" s="84"/>
      <c r="N304" s="84"/>
      <c r="O304" s="84"/>
      <c r="P304" s="84"/>
      <c r="Q304" s="84"/>
      <c r="R304" s="84"/>
      <c r="S304" s="86" t="s">
        <v>73</v>
      </c>
      <c r="T304" s="86"/>
      <c r="U304" s="91"/>
      <c r="V304" s="88"/>
      <c r="W304" s="88"/>
      <c r="X304" s="86"/>
      <c r="Y304" s="86"/>
      <c r="Z304" s="82"/>
    </row>
    <row r="305" spans="1:26" ht="15.75">
      <c r="A305" s="147"/>
      <c r="B305" s="147"/>
      <c r="C305" s="166"/>
      <c r="D305" s="166"/>
      <c r="E305" s="166"/>
      <c r="F305" s="84"/>
      <c r="G305" s="84"/>
      <c r="H305" s="84"/>
      <c r="I305" s="89"/>
      <c r="J305" s="84"/>
      <c r="K305" s="84"/>
      <c r="L305" s="85"/>
      <c r="M305" s="84"/>
      <c r="N305" s="84"/>
      <c r="O305" s="84"/>
      <c r="P305" s="84"/>
      <c r="Q305" s="84"/>
      <c r="R305" s="84"/>
      <c r="S305" s="86"/>
      <c r="T305" s="86"/>
      <c r="U305" s="91"/>
      <c r="V305" s="88"/>
      <c r="W305" s="88"/>
      <c r="X305" s="86"/>
      <c r="Y305" s="86"/>
      <c r="Z305" s="82"/>
    </row>
  </sheetData>
  <mergeCells count="630">
    <mergeCell ref="A291:A294"/>
    <mergeCell ref="B291:B294"/>
    <mergeCell ref="F291:F294"/>
    <mergeCell ref="Z291:Z293"/>
    <mergeCell ref="C292:C293"/>
    <mergeCell ref="D292:D293"/>
    <mergeCell ref="E292:E293"/>
    <mergeCell ref="G294:M294"/>
    <mergeCell ref="P294:X294"/>
    <mergeCell ref="A283:A286"/>
    <mergeCell ref="B283:B286"/>
    <mergeCell ref="F283:F286"/>
    <mergeCell ref="Z283:Z285"/>
    <mergeCell ref="C284:C285"/>
    <mergeCell ref="D284:D285"/>
    <mergeCell ref="E284:E285"/>
    <mergeCell ref="G286:M286"/>
    <mergeCell ref="P286:X286"/>
    <mergeCell ref="A295:A298"/>
    <mergeCell ref="B295:B298"/>
    <mergeCell ref="F295:F298"/>
    <mergeCell ref="Z295:Z297"/>
    <mergeCell ref="C296:C297"/>
    <mergeCell ref="D296:D297"/>
    <mergeCell ref="E296:E297"/>
    <mergeCell ref="G298:M298"/>
    <mergeCell ref="P298:X298"/>
    <mergeCell ref="A287:A290"/>
    <mergeCell ref="B287:B290"/>
    <mergeCell ref="F287:F290"/>
    <mergeCell ref="Z287:Z289"/>
    <mergeCell ref="C288:C289"/>
    <mergeCell ref="D288:D289"/>
    <mergeCell ref="E288:E289"/>
    <mergeCell ref="G290:M290"/>
    <mergeCell ref="P290:X290"/>
    <mergeCell ref="A275:A278"/>
    <mergeCell ref="B275:B278"/>
    <mergeCell ref="F275:F278"/>
    <mergeCell ref="Z275:Z277"/>
    <mergeCell ref="C276:C277"/>
    <mergeCell ref="D276:D277"/>
    <mergeCell ref="E276:E277"/>
    <mergeCell ref="G278:M278"/>
    <mergeCell ref="P278:X278"/>
    <mergeCell ref="A279:A282"/>
    <mergeCell ref="B279:B282"/>
    <mergeCell ref="F279:F282"/>
    <mergeCell ref="Z279:Z281"/>
    <mergeCell ref="C280:C281"/>
    <mergeCell ref="D280:D281"/>
    <mergeCell ref="E280:E281"/>
    <mergeCell ref="G282:M282"/>
    <mergeCell ref="P282:X282"/>
    <mergeCell ref="C270:E270"/>
    <mergeCell ref="A272:Z272"/>
    <mergeCell ref="A273:A274"/>
    <mergeCell ref="C273:C274"/>
    <mergeCell ref="D273:D274"/>
    <mergeCell ref="E273:E274"/>
    <mergeCell ref="F273:F274"/>
    <mergeCell ref="G273:G274"/>
    <mergeCell ref="H273:L273"/>
    <mergeCell ref="M273:M274"/>
    <mergeCell ref="N273:N274"/>
    <mergeCell ref="O273:O274"/>
    <mergeCell ref="P273:P274"/>
    <mergeCell ref="Q273:Q274"/>
    <mergeCell ref="R273:V273"/>
    <mergeCell ref="W273:W274"/>
    <mergeCell ref="X273:X274"/>
    <mergeCell ref="Y273:Y274"/>
    <mergeCell ref="Z273:Z274"/>
    <mergeCell ref="A268:Z268"/>
    <mergeCell ref="A236:A239"/>
    <mergeCell ref="B236:B239"/>
    <mergeCell ref="F236:F239"/>
    <mergeCell ref="Z236:Z238"/>
    <mergeCell ref="C237:C238"/>
    <mergeCell ref="D237:D238"/>
    <mergeCell ref="E237:E238"/>
    <mergeCell ref="G239:M239"/>
    <mergeCell ref="P239:X239"/>
    <mergeCell ref="A240:A243"/>
    <mergeCell ref="B240:B243"/>
    <mergeCell ref="F240:F243"/>
    <mergeCell ref="Z240:Z242"/>
    <mergeCell ref="C241:C242"/>
    <mergeCell ref="D241:D242"/>
    <mergeCell ref="E241:E242"/>
    <mergeCell ref="G243:M243"/>
    <mergeCell ref="P243:X243"/>
    <mergeCell ref="A244:A247"/>
    <mergeCell ref="B244:B247"/>
    <mergeCell ref="F244:F247"/>
    <mergeCell ref="Z244:Z246"/>
    <mergeCell ref="C245:C246"/>
    <mergeCell ref="D245:D246"/>
    <mergeCell ref="E245:E246"/>
    <mergeCell ref="G247:M247"/>
    <mergeCell ref="P247:X247"/>
    <mergeCell ref="A248:A251"/>
    <mergeCell ref="B248:B251"/>
    <mergeCell ref="F248:F251"/>
    <mergeCell ref="Z248:Z250"/>
    <mergeCell ref="C249:C250"/>
    <mergeCell ref="D249:D250"/>
    <mergeCell ref="E249:E250"/>
    <mergeCell ref="G251:M251"/>
    <mergeCell ref="P251:X251"/>
    <mergeCell ref="A232:A235"/>
    <mergeCell ref="B232:B235"/>
    <mergeCell ref="F232:F235"/>
    <mergeCell ref="Z232:Z234"/>
    <mergeCell ref="C233:C234"/>
    <mergeCell ref="D233:D234"/>
    <mergeCell ref="E233:E234"/>
    <mergeCell ref="G235:M235"/>
    <mergeCell ref="P235:X235"/>
    <mergeCell ref="A256:A259"/>
    <mergeCell ref="B256:B259"/>
    <mergeCell ref="F256:F259"/>
    <mergeCell ref="Z256:Z258"/>
    <mergeCell ref="C257:C258"/>
    <mergeCell ref="D257:D258"/>
    <mergeCell ref="E257:E258"/>
    <mergeCell ref="G259:M259"/>
    <mergeCell ref="P259:X259"/>
    <mergeCell ref="A252:A255"/>
    <mergeCell ref="B252:B255"/>
    <mergeCell ref="F252:F255"/>
    <mergeCell ref="Z252:Z254"/>
    <mergeCell ref="C253:C254"/>
    <mergeCell ref="D253:D254"/>
    <mergeCell ref="E253:E254"/>
    <mergeCell ref="G255:M255"/>
    <mergeCell ref="P255:X255"/>
    <mergeCell ref="C227:E227"/>
    <mergeCell ref="A229:Z229"/>
    <mergeCell ref="A230:A231"/>
    <mergeCell ref="C230:C231"/>
    <mergeCell ref="D230:D231"/>
    <mergeCell ref="E230:E231"/>
    <mergeCell ref="F230:F231"/>
    <mergeCell ref="G230:G231"/>
    <mergeCell ref="H230:L230"/>
    <mergeCell ref="M230:M231"/>
    <mergeCell ref="N230:N231"/>
    <mergeCell ref="O230:O231"/>
    <mergeCell ref="P230:P231"/>
    <mergeCell ref="Q230:Q231"/>
    <mergeCell ref="R230:V230"/>
    <mergeCell ref="W230:W231"/>
    <mergeCell ref="X230:X231"/>
    <mergeCell ref="Y230:Y231"/>
    <mergeCell ref="Z230:Z231"/>
    <mergeCell ref="B187:B190"/>
    <mergeCell ref="F187:F190"/>
    <mergeCell ref="Z187:Z189"/>
    <mergeCell ref="C188:C189"/>
    <mergeCell ref="D188:D189"/>
    <mergeCell ref="E188:E189"/>
    <mergeCell ref="G190:M190"/>
    <mergeCell ref="P190:X190"/>
    <mergeCell ref="A225:Z225"/>
    <mergeCell ref="G218:M218"/>
    <mergeCell ref="P218:X218"/>
    <mergeCell ref="A207:A210"/>
    <mergeCell ref="B207:B210"/>
    <mergeCell ref="F207:F210"/>
    <mergeCell ref="Z207:Z209"/>
    <mergeCell ref="C208:C209"/>
    <mergeCell ref="D208:D209"/>
    <mergeCell ref="E208:E209"/>
    <mergeCell ref="G210:M210"/>
    <mergeCell ref="P210:X210"/>
    <mergeCell ref="A211:A214"/>
    <mergeCell ref="Z211:Z213"/>
    <mergeCell ref="G214:M214"/>
    <mergeCell ref="P214:X214"/>
    <mergeCell ref="F211:F214"/>
    <mergeCell ref="D212:D213"/>
    <mergeCell ref="C212:C213"/>
    <mergeCell ref="B211:B214"/>
    <mergeCell ref="E212:E213"/>
    <mergeCell ref="A215:A218"/>
    <mergeCell ref="B215:B218"/>
    <mergeCell ref="F215:F218"/>
    <mergeCell ref="Z215:Z217"/>
    <mergeCell ref="C216:C217"/>
    <mergeCell ref="D216:D217"/>
    <mergeCell ref="E216:E217"/>
    <mergeCell ref="C178:E178"/>
    <mergeCell ref="A191:A194"/>
    <mergeCell ref="B191:B194"/>
    <mergeCell ref="F191:F194"/>
    <mergeCell ref="Z191:Z193"/>
    <mergeCell ref="C192:C193"/>
    <mergeCell ref="D192:D193"/>
    <mergeCell ref="E192:E193"/>
    <mergeCell ref="G194:M194"/>
    <mergeCell ref="P194:X194"/>
    <mergeCell ref="A180:Z180"/>
    <mergeCell ref="A181:A182"/>
    <mergeCell ref="C181:C182"/>
    <mergeCell ref="D181:D182"/>
    <mergeCell ref="E181:E182"/>
    <mergeCell ref="F181:F182"/>
    <mergeCell ref="G181:G182"/>
    <mergeCell ref="H181:L181"/>
    <mergeCell ref="M181:M182"/>
    <mergeCell ref="N181:N182"/>
    <mergeCell ref="O181:O182"/>
    <mergeCell ref="P181:P182"/>
    <mergeCell ref="Q181:Q182"/>
    <mergeCell ref="A187:A190"/>
    <mergeCell ref="B166:B169"/>
    <mergeCell ref="F166:F169"/>
    <mergeCell ref="Z166:Z168"/>
    <mergeCell ref="C167:C168"/>
    <mergeCell ref="D167:D168"/>
    <mergeCell ref="E167:E168"/>
    <mergeCell ref="G169:M169"/>
    <mergeCell ref="P169:X169"/>
    <mergeCell ref="A176:Z176"/>
    <mergeCell ref="F154:F157"/>
    <mergeCell ref="Z154:Z156"/>
    <mergeCell ref="C155:C156"/>
    <mergeCell ref="D155:D156"/>
    <mergeCell ref="E155:E156"/>
    <mergeCell ref="G157:M157"/>
    <mergeCell ref="P157:X157"/>
    <mergeCell ref="A150:A153"/>
    <mergeCell ref="B150:B153"/>
    <mergeCell ref="F150:F153"/>
    <mergeCell ref="A124:Z124"/>
    <mergeCell ref="C126:E126"/>
    <mergeCell ref="A147:Z147"/>
    <mergeCell ref="A148:A149"/>
    <mergeCell ref="C148:C149"/>
    <mergeCell ref="D148:D149"/>
    <mergeCell ref="E148:E149"/>
    <mergeCell ref="F148:F149"/>
    <mergeCell ref="G148:G149"/>
    <mergeCell ref="H148:L148"/>
    <mergeCell ref="M148:M149"/>
    <mergeCell ref="N148:N149"/>
    <mergeCell ref="O148:O149"/>
    <mergeCell ref="P148:P149"/>
    <mergeCell ref="Q148:Q149"/>
    <mergeCell ref="R148:V148"/>
    <mergeCell ref="W148:W149"/>
    <mergeCell ref="X148:X149"/>
    <mergeCell ref="Y148:Y149"/>
    <mergeCell ref="Z148:Z149"/>
    <mergeCell ref="A128:Z128"/>
    <mergeCell ref="A129:A130"/>
    <mergeCell ref="C129:C130"/>
    <mergeCell ref="D129:D130"/>
    <mergeCell ref="Z101:Z103"/>
    <mergeCell ref="Z113:Z115"/>
    <mergeCell ref="Z105:Z107"/>
    <mergeCell ref="Z97:Z99"/>
    <mergeCell ref="Z109:Z111"/>
    <mergeCell ref="C84:F84"/>
    <mergeCell ref="C86:H86"/>
    <mergeCell ref="C88:H88"/>
    <mergeCell ref="Z95:Z96"/>
    <mergeCell ref="G104:M104"/>
    <mergeCell ref="P104:X104"/>
    <mergeCell ref="X95:X96"/>
    <mergeCell ref="F105:F108"/>
    <mergeCell ref="C106:C107"/>
    <mergeCell ref="E110:E111"/>
    <mergeCell ref="D106:D107"/>
    <mergeCell ref="E106:E107"/>
    <mergeCell ref="F113:F116"/>
    <mergeCell ref="C114:C115"/>
    <mergeCell ref="D114:D115"/>
    <mergeCell ref="E114:E115"/>
    <mergeCell ref="E95:E96"/>
    <mergeCell ref="F95:F96"/>
    <mergeCell ref="G95:G96"/>
    <mergeCell ref="A1:Z1"/>
    <mergeCell ref="A49:Z49"/>
    <mergeCell ref="N6:N7"/>
    <mergeCell ref="O6:O7"/>
    <mergeCell ref="C21:C22"/>
    <mergeCell ref="D21:D22"/>
    <mergeCell ref="A41:A44"/>
    <mergeCell ref="B41:B44"/>
    <mergeCell ref="C42:C43"/>
    <mergeCell ref="D42:D43"/>
    <mergeCell ref="E21:E22"/>
    <mergeCell ref="C45:F45"/>
    <mergeCell ref="C47:H47"/>
    <mergeCell ref="C3:E3"/>
    <mergeCell ref="D13:D14"/>
    <mergeCell ref="E13:E14"/>
    <mergeCell ref="E38:E39"/>
    <mergeCell ref="Z37:Z39"/>
    <mergeCell ref="P15:X15"/>
    <mergeCell ref="Z20:Z22"/>
    <mergeCell ref="Z16:Z18"/>
    <mergeCell ref="P11:X11"/>
    <mergeCell ref="F8:F11"/>
    <mergeCell ref="C9:C10"/>
    <mergeCell ref="A56:A59"/>
    <mergeCell ref="B56:B59"/>
    <mergeCell ref="C57:C58"/>
    <mergeCell ref="D57:D58"/>
    <mergeCell ref="E57:E58"/>
    <mergeCell ref="F56:F59"/>
    <mergeCell ref="A64:A67"/>
    <mergeCell ref="Z64:Z66"/>
    <mergeCell ref="Z72:Z74"/>
    <mergeCell ref="Z56:Z58"/>
    <mergeCell ref="A60:A63"/>
    <mergeCell ref="F60:F63"/>
    <mergeCell ref="B60:B63"/>
    <mergeCell ref="F64:F67"/>
    <mergeCell ref="A72:A75"/>
    <mergeCell ref="B72:B75"/>
    <mergeCell ref="F72:F75"/>
    <mergeCell ref="C73:C74"/>
    <mergeCell ref="D73:D74"/>
    <mergeCell ref="E73:E74"/>
    <mergeCell ref="C65:C66"/>
    <mergeCell ref="D65:D66"/>
    <mergeCell ref="E65:E66"/>
    <mergeCell ref="G75:M75"/>
    <mergeCell ref="Y95:Y96"/>
    <mergeCell ref="N95:N96"/>
    <mergeCell ref="G71:M71"/>
    <mergeCell ref="P71:X71"/>
    <mergeCell ref="Z68:Z70"/>
    <mergeCell ref="G63:M63"/>
    <mergeCell ref="P63:X63"/>
    <mergeCell ref="Z60:Z62"/>
    <mergeCell ref="Z76:Z78"/>
    <mergeCell ref="A94:Y94"/>
    <mergeCell ref="A95:A96"/>
    <mergeCell ref="A80:A83"/>
    <mergeCell ref="B80:B83"/>
    <mergeCell ref="F80:F83"/>
    <mergeCell ref="Z80:Z82"/>
    <mergeCell ref="C81:C82"/>
    <mergeCell ref="D81:D82"/>
    <mergeCell ref="E81:E82"/>
    <mergeCell ref="G83:M83"/>
    <mergeCell ref="P83:X83"/>
    <mergeCell ref="A68:A71"/>
    <mergeCell ref="B76:B79"/>
    <mergeCell ref="F76:F79"/>
    <mergeCell ref="A76:A79"/>
    <mergeCell ref="E34:E35"/>
    <mergeCell ref="C30:C31"/>
    <mergeCell ref="D30:D31"/>
    <mergeCell ref="F25:F28"/>
    <mergeCell ref="F12:F15"/>
    <mergeCell ref="C26:C27"/>
    <mergeCell ref="F41:F44"/>
    <mergeCell ref="P44:X44"/>
    <mergeCell ref="G44:M44"/>
    <mergeCell ref="A16:A19"/>
    <mergeCell ref="B25:B28"/>
    <mergeCell ref="A12:A15"/>
    <mergeCell ref="G23:M23"/>
    <mergeCell ref="P23:X23"/>
    <mergeCell ref="D26:D27"/>
    <mergeCell ref="E26:E27"/>
    <mergeCell ref="G28:M28"/>
    <mergeCell ref="A20:A23"/>
    <mergeCell ref="B12:B15"/>
    <mergeCell ref="B37:B40"/>
    <mergeCell ref="F37:F40"/>
    <mergeCell ref="C13:C14"/>
    <mergeCell ref="F101:F104"/>
    <mergeCell ref="B33:B36"/>
    <mergeCell ref="B29:B32"/>
    <mergeCell ref="A24:Z24"/>
    <mergeCell ref="F20:F23"/>
    <mergeCell ref="P28:X28"/>
    <mergeCell ref="E30:E31"/>
    <mergeCell ref="A25:A28"/>
    <mergeCell ref="B20:B23"/>
    <mergeCell ref="D34:D35"/>
    <mergeCell ref="H95:L95"/>
    <mergeCell ref="E102:E103"/>
    <mergeCell ref="G79:M79"/>
    <mergeCell ref="P79:X79"/>
    <mergeCell ref="P75:X75"/>
    <mergeCell ref="D95:D96"/>
    <mergeCell ref="D102:D103"/>
    <mergeCell ref="C51:E51"/>
    <mergeCell ref="E42:E43"/>
    <mergeCell ref="A33:A36"/>
    <mergeCell ref="A53:Z53"/>
    <mergeCell ref="A54:A55"/>
    <mergeCell ref="C54:C55"/>
    <mergeCell ref="D54:D55"/>
    <mergeCell ref="E54:E55"/>
    <mergeCell ref="X54:X55"/>
    <mergeCell ref="Y54:Y55"/>
    <mergeCell ref="R54:V54"/>
    <mergeCell ref="W54:W55"/>
    <mergeCell ref="F54:F55"/>
    <mergeCell ref="G54:G55"/>
    <mergeCell ref="H54:L54"/>
    <mergeCell ref="Z54:Z55"/>
    <mergeCell ref="M54:M55"/>
    <mergeCell ref="N54:N55"/>
    <mergeCell ref="O54:O55"/>
    <mergeCell ref="P54:P55"/>
    <mergeCell ref="Q54:Q55"/>
    <mergeCell ref="B68:B71"/>
    <mergeCell ref="F68:F71"/>
    <mergeCell ref="C69:C70"/>
    <mergeCell ref="D69:D70"/>
    <mergeCell ref="G59:M59"/>
    <mergeCell ref="P59:X59"/>
    <mergeCell ref="B105:B108"/>
    <mergeCell ref="B113:B116"/>
    <mergeCell ref="C61:C62"/>
    <mergeCell ref="D61:D62"/>
    <mergeCell ref="E61:E62"/>
    <mergeCell ref="E69:E70"/>
    <mergeCell ref="B64:B67"/>
    <mergeCell ref="C121:H121"/>
    <mergeCell ref="G100:M100"/>
    <mergeCell ref="C119:F119"/>
    <mergeCell ref="P100:X100"/>
    <mergeCell ref="P112:X112"/>
    <mergeCell ref="C77:C78"/>
    <mergeCell ref="D77:D78"/>
    <mergeCell ref="E77:E78"/>
    <mergeCell ref="G67:M67"/>
    <mergeCell ref="P67:X67"/>
    <mergeCell ref="C102:C103"/>
    <mergeCell ref="P95:P96"/>
    <mergeCell ref="W95:W96"/>
    <mergeCell ref="C92:E92"/>
    <mergeCell ref="C95:C96"/>
    <mergeCell ref="G161:M161"/>
    <mergeCell ref="P161:X161"/>
    <mergeCell ref="A90:Z90"/>
    <mergeCell ref="P116:X116"/>
    <mergeCell ref="G116:M116"/>
    <mergeCell ref="A113:A116"/>
    <mergeCell ref="A97:A100"/>
    <mergeCell ref="B97:B100"/>
    <mergeCell ref="F97:F100"/>
    <mergeCell ref="C98:C99"/>
    <mergeCell ref="A101:A104"/>
    <mergeCell ref="B101:B104"/>
    <mergeCell ref="D98:D99"/>
    <mergeCell ref="E98:E99"/>
    <mergeCell ref="P108:X108"/>
    <mergeCell ref="A109:A112"/>
    <mergeCell ref="B109:B112"/>
    <mergeCell ref="F109:F112"/>
    <mergeCell ref="C110:C111"/>
    <mergeCell ref="D110:D111"/>
    <mergeCell ref="G108:M108"/>
    <mergeCell ref="G112:M112"/>
    <mergeCell ref="A105:A108"/>
    <mergeCell ref="R129:V129"/>
    <mergeCell ref="Z12:Z14"/>
    <mergeCell ref="Z29:Z31"/>
    <mergeCell ref="G32:M32"/>
    <mergeCell ref="G6:G7"/>
    <mergeCell ref="H6:L6"/>
    <mergeCell ref="M6:M7"/>
    <mergeCell ref="X6:X7"/>
    <mergeCell ref="Y6:Y7"/>
    <mergeCell ref="Z41:Z43"/>
    <mergeCell ref="G11:M11"/>
    <mergeCell ref="G19:M19"/>
    <mergeCell ref="P19:X19"/>
    <mergeCell ref="G15:M15"/>
    <mergeCell ref="D9:D10"/>
    <mergeCell ref="E9:E10"/>
    <mergeCell ref="Z6:Z7"/>
    <mergeCell ref="P6:P7"/>
    <mergeCell ref="Q6:Q7"/>
    <mergeCell ref="R6:V6"/>
    <mergeCell ref="W6:W7"/>
    <mergeCell ref="C6:C7"/>
    <mergeCell ref="D6:D7"/>
    <mergeCell ref="E6:E7"/>
    <mergeCell ref="F6:F7"/>
    <mergeCell ref="A5:Z5"/>
    <mergeCell ref="A6:A7"/>
    <mergeCell ref="Z33:Z35"/>
    <mergeCell ref="G36:M36"/>
    <mergeCell ref="P36:X36"/>
    <mergeCell ref="F29:F32"/>
    <mergeCell ref="Z25:Z27"/>
    <mergeCell ref="A37:A40"/>
    <mergeCell ref="A29:A32"/>
    <mergeCell ref="G40:M40"/>
    <mergeCell ref="P40:X40"/>
    <mergeCell ref="P32:X32"/>
    <mergeCell ref="B16:B19"/>
    <mergeCell ref="F16:F19"/>
    <mergeCell ref="C17:C18"/>
    <mergeCell ref="D17:D18"/>
    <mergeCell ref="E17:E18"/>
    <mergeCell ref="A8:A11"/>
    <mergeCell ref="B8:B11"/>
    <mergeCell ref="Z8:Z10"/>
    <mergeCell ref="C38:C39"/>
    <mergeCell ref="D38:D39"/>
    <mergeCell ref="F33:F36"/>
    <mergeCell ref="C34:C35"/>
    <mergeCell ref="W129:W130"/>
    <mergeCell ref="X129:X130"/>
    <mergeCell ref="Y129:Y130"/>
    <mergeCell ref="Z129:Z130"/>
    <mergeCell ref="A131:A134"/>
    <mergeCell ref="B131:B134"/>
    <mergeCell ref="F131:F134"/>
    <mergeCell ref="Z131:Z133"/>
    <mergeCell ref="C132:C133"/>
    <mergeCell ref="D132:D133"/>
    <mergeCell ref="E132:E133"/>
    <mergeCell ref="G134:M134"/>
    <mergeCell ref="P134:X134"/>
    <mergeCell ref="E129:E130"/>
    <mergeCell ref="F129:F130"/>
    <mergeCell ref="G129:G130"/>
    <mergeCell ref="H129:L129"/>
    <mergeCell ref="M129:M130"/>
    <mergeCell ref="N129:N130"/>
    <mergeCell ref="O129:O130"/>
    <mergeCell ref="P129:P130"/>
    <mergeCell ref="Q129:Q130"/>
    <mergeCell ref="A135:A138"/>
    <mergeCell ref="B135:B138"/>
    <mergeCell ref="F135:F138"/>
    <mergeCell ref="Z135:Z137"/>
    <mergeCell ref="C136:C137"/>
    <mergeCell ref="D136:D137"/>
    <mergeCell ref="E136:E137"/>
    <mergeCell ref="G138:M138"/>
    <mergeCell ref="P138:X138"/>
    <mergeCell ref="A143:A146"/>
    <mergeCell ref="B143:B146"/>
    <mergeCell ref="F143:F146"/>
    <mergeCell ref="Z143:Z145"/>
    <mergeCell ref="C144:C145"/>
    <mergeCell ref="D144:D145"/>
    <mergeCell ref="E144:E145"/>
    <mergeCell ref="G146:M146"/>
    <mergeCell ref="P146:X146"/>
    <mergeCell ref="A158:A161"/>
    <mergeCell ref="B158:B161"/>
    <mergeCell ref="F158:F161"/>
    <mergeCell ref="Z158:Z160"/>
    <mergeCell ref="C159:C160"/>
    <mergeCell ref="D159:D160"/>
    <mergeCell ref="E159:E160"/>
    <mergeCell ref="A139:A142"/>
    <mergeCell ref="B139:B142"/>
    <mergeCell ref="F139:F142"/>
    <mergeCell ref="Z139:Z141"/>
    <mergeCell ref="C140:C141"/>
    <mergeCell ref="D140:D141"/>
    <mergeCell ref="E140:E141"/>
    <mergeCell ref="G142:M142"/>
    <mergeCell ref="P142:X142"/>
    <mergeCell ref="Z150:Z152"/>
    <mergeCell ref="C151:C152"/>
    <mergeCell ref="D151:D152"/>
    <mergeCell ref="E151:E152"/>
    <mergeCell ref="G153:M153"/>
    <mergeCell ref="P153:X153"/>
    <mergeCell ref="A154:A157"/>
    <mergeCell ref="B154:B157"/>
    <mergeCell ref="R181:V181"/>
    <mergeCell ref="W181:W182"/>
    <mergeCell ref="X181:X182"/>
    <mergeCell ref="Y181:Y182"/>
    <mergeCell ref="Z181:Z182"/>
    <mergeCell ref="A162:A165"/>
    <mergeCell ref="B162:B165"/>
    <mergeCell ref="F162:F165"/>
    <mergeCell ref="A183:A186"/>
    <mergeCell ref="B183:B186"/>
    <mergeCell ref="F183:F186"/>
    <mergeCell ref="Z183:Z185"/>
    <mergeCell ref="C184:C185"/>
    <mergeCell ref="D184:D185"/>
    <mergeCell ref="E184:E185"/>
    <mergeCell ref="G186:M186"/>
    <mergeCell ref="P186:X186"/>
    <mergeCell ref="Z162:Z164"/>
    <mergeCell ref="C163:C164"/>
    <mergeCell ref="D163:D164"/>
    <mergeCell ref="E163:E164"/>
    <mergeCell ref="G165:M165"/>
    <mergeCell ref="P165:X165"/>
    <mergeCell ref="A166:A169"/>
    <mergeCell ref="A195:A198"/>
    <mergeCell ref="B195:B198"/>
    <mergeCell ref="F195:F198"/>
    <mergeCell ref="Z195:Z197"/>
    <mergeCell ref="C196:C197"/>
    <mergeCell ref="D196:D197"/>
    <mergeCell ref="E196:E197"/>
    <mergeCell ref="G198:M198"/>
    <mergeCell ref="P198:X198"/>
    <mergeCell ref="A199:A202"/>
    <mergeCell ref="B199:B202"/>
    <mergeCell ref="F199:F202"/>
    <mergeCell ref="Z199:Z201"/>
    <mergeCell ref="C200:C201"/>
    <mergeCell ref="D200:D201"/>
    <mergeCell ref="E200:E201"/>
    <mergeCell ref="G202:M202"/>
    <mergeCell ref="P202:X202"/>
    <mergeCell ref="A203:A206"/>
    <mergeCell ref="B203:B206"/>
    <mergeCell ref="F203:F206"/>
    <mergeCell ref="Z203:Z205"/>
    <mergeCell ref="C204:C205"/>
    <mergeCell ref="D204:D205"/>
    <mergeCell ref="E204:E205"/>
    <mergeCell ref="G206:M206"/>
    <mergeCell ref="P206:X206"/>
  </mergeCells>
  <printOptions horizontalCentered="1"/>
  <pageMargins left="0.19685039370078741" right="0.19685039370078741" top="0.31496062992125984" bottom="0.31496062992125984" header="3.937007874015748E-2" footer="3.937007874015748E-2"/>
  <pageSetup paperSize="9" scale="60" orientation="landscape" r:id="rId1"/>
  <headerFooter alignWithMargins="0"/>
  <rowBreaks count="6" manualBreakCount="6">
    <brk id="48" max="25" man="1"/>
    <brk id="89" max="25" man="1"/>
    <brk id="123" max="25" man="1"/>
    <brk id="175" max="25" man="1"/>
    <brk id="224" max="25" man="1"/>
    <brk id="267" max="2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28"/>
  <sheetViews>
    <sheetView tabSelected="1" view="pageBreakPreview" zoomScale="73" zoomScaleSheetLayoutView="73" workbookViewId="0">
      <selection activeCell="I20" sqref="I20"/>
    </sheetView>
  </sheetViews>
  <sheetFormatPr defaultColWidth="9.140625" defaultRowHeight="15"/>
  <cols>
    <col min="1" max="1" width="3.140625" style="25" customWidth="1"/>
    <col min="2" max="2" width="16.5703125" style="1" customWidth="1"/>
    <col min="3" max="3" width="30.28515625" style="1" customWidth="1"/>
    <col min="4" max="4" width="6.42578125" style="1" bestFit="1" customWidth="1"/>
    <col min="5" max="5" width="6" style="1" customWidth="1"/>
    <col min="6" max="6" width="19" style="1" customWidth="1"/>
    <col min="7" max="7" width="14.85546875" style="1" customWidth="1"/>
    <col min="8" max="12" width="5.7109375" style="1" customWidth="1"/>
    <col min="13" max="13" width="6.28515625" style="1" customWidth="1"/>
    <col min="14" max="14" width="8.42578125" style="1" bestFit="1" customWidth="1"/>
    <col min="15" max="15" width="7.42578125" style="1" customWidth="1"/>
    <col min="16" max="16" width="8.5703125" style="1" customWidth="1"/>
    <col min="17" max="17" width="7.85546875" style="1" customWidth="1"/>
    <col min="18" max="22" width="5" style="1" customWidth="1"/>
    <col min="23" max="23" width="8.7109375" style="1" customWidth="1"/>
    <col min="24" max="24" width="6.7109375" style="1" customWidth="1"/>
    <col min="25" max="25" width="9" style="1" customWidth="1"/>
    <col min="26" max="26" width="7.85546875" style="1" customWidth="1"/>
    <col min="27" max="16384" width="9.140625" style="1"/>
  </cols>
  <sheetData>
    <row r="1" spans="1:29" s="25" customFormat="1" ht="20.25">
      <c r="A1" s="277" t="s">
        <v>115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</row>
    <row r="2" spans="1:29" s="25" customFormat="1" ht="20.25">
      <c r="A2" s="58"/>
      <c r="B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80"/>
      <c r="R2" s="15"/>
      <c r="S2" s="15"/>
      <c r="T2" s="15"/>
      <c r="U2" s="15"/>
      <c r="V2" s="15"/>
      <c r="W2" s="15"/>
      <c r="X2" s="15"/>
      <c r="Y2" s="15"/>
      <c r="Z2" s="15"/>
    </row>
    <row r="3" spans="1:29" s="25" customFormat="1" ht="15.75">
      <c r="A3" s="58"/>
      <c r="B3" s="15"/>
      <c r="C3" s="278" t="s">
        <v>117</v>
      </c>
      <c r="D3" s="278"/>
      <c r="E3" s="278"/>
      <c r="F3" s="15"/>
      <c r="G3" s="15"/>
      <c r="H3" s="15"/>
      <c r="I3" s="15"/>
      <c r="J3" s="15"/>
      <c r="K3" s="15"/>
      <c r="L3" s="15"/>
      <c r="M3" s="15"/>
      <c r="N3" s="15"/>
      <c r="O3" s="15"/>
      <c r="P3" s="75" t="s">
        <v>75</v>
      </c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9" s="25" customFormat="1" ht="20.25" customHeight="1" thickBot="1">
      <c r="A4" s="58"/>
      <c r="C4" s="158"/>
      <c r="D4" s="158"/>
      <c r="E4" s="158"/>
      <c r="F4" s="15"/>
      <c r="G4" s="15"/>
      <c r="H4" s="15"/>
      <c r="I4" s="15"/>
      <c r="J4" s="15"/>
      <c r="K4" s="15"/>
      <c r="L4" s="15"/>
      <c r="M4" s="15"/>
      <c r="N4" s="15"/>
      <c r="O4" s="15"/>
      <c r="P4" s="75" t="s">
        <v>116</v>
      </c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9" s="25" customFormat="1" ht="22.5" customHeight="1" thickBot="1">
      <c r="A5" s="267" t="s">
        <v>135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9"/>
      <c r="AA5" s="2"/>
      <c r="AB5" s="2"/>
      <c r="AC5" s="2"/>
    </row>
    <row r="6" spans="1:29" s="25" customFormat="1" ht="15.75" customHeight="1" thickBot="1">
      <c r="A6" s="251" t="s">
        <v>0</v>
      </c>
      <c r="B6" s="5" t="s">
        <v>2</v>
      </c>
      <c r="C6" s="251" t="s">
        <v>1</v>
      </c>
      <c r="D6" s="260" t="s">
        <v>28</v>
      </c>
      <c r="E6" s="255" t="s">
        <v>27</v>
      </c>
      <c r="F6" s="273" t="s">
        <v>16</v>
      </c>
      <c r="G6" s="275" t="s">
        <v>3</v>
      </c>
      <c r="H6" s="282" t="s">
        <v>54</v>
      </c>
      <c r="I6" s="283"/>
      <c r="J6" s="283"/>
      <c r="K6" s="283"/>
      <c r="L6" s="284"/>
      <c r="M6" s="258" t="s">
        <v>32</v>
      </c>
      <c r="N6" s="258" t="s">
        <v>33</v>
      </c>
      <c r="O6" s="258" t="s">
        <v>34</v>
      </c>
      <c r="P6" s="253" t="s">
        <v>25</v>
      </c>
      <c r="Q6" s="255" t="s">
        <v>31</v>
      </c>
      <c r="R6" s="282" t="s">
        <v>44</v>
      </c>
      <c r="S6" s="283" t="s">
        <v>44</v>
      </c>
      <c r="T6" s="283"/>
      <c r="U6" s="283"/>
      <c r="V6" s="284"/>
      <c r="W6" s="258" t="s">
        <v>30</v>
      </c>
      <c r="X6" s="258" t="s">
        <v>29</v>
      </c>
      <c r="Y6" s="258" t="s">
        <v>35</v>
      </c>
      <c r="Z6" s="258" t="s">
        <v>49</v>
      </c>
    </row>
    <row r="7" spans="1:29" s="25" customFormat="1" ht="15.75" thickBot="1">
      <c r="A7" s="252"/>
      <c r="B7" s="6" t="s">
        <v>15</v>
      </c>
      <c r="C7" s="252"/>
      <c r="D7" s="261"/>
      <c r="E7" s="256"/>
      <c r="F7" s="274"/>
      <c r="G7" s="276"/>
      <c r="H7" s="10" t="s">
        <v>9</v>
      </c>
      <c r="I7" s="11" t="s">
        <v>18</v>
      </c>
      <c r="J7" s="11" t="s">
        <v>19</v>
      </c>
      <c r="K7" s="11" t="s">
        <v>20</v>
      </c>
      <c r="L7" s="11" t="s">
        <v>21</v>
      </c>
      <c r="M7" s="259" t="s">
        <v>11</v>
      </c>
      <c r="N7" s="259" t="s">
        <v>22</v>
      </c>
      <c r="O7" s="259" t="s">
        <v>23</v>
      </c>
      <c r="P7" s="254"/>
      <c r="Q7" s="256" t="s">
        <v>24</v>
      </c>
      <c r="R7" s="10" t="s">
        <v>9</v>
      </c>
      <c r="S7" s="11" t="s">
        <v>5</v>
      </c>
      <c r="T7" s="11" t="s">
        <v>6</v>
      </c>
      <c r="U7" s="11" t="s">
        <v>7</v>
      </c>
      <c r="V7" s="11" t="s">
        <v>8</v>
      </c>
      <c r="W7" s="259" t="s">
        <v>10</v>
      </c>
      <c r="X7" s="259" t="s">
        <v>9</v>
      </c>
      <c r="Y7" s="259" t="s">
        <v>12</v>
      </c>
      <c r="Z7" s="259" t="s">
        <v>14</v>
      </c>
    </row>
    <row r="8" spans="1:29" s="25" customFormat="1" ht="15.75" thickBot="1">
      <c r="A8" s="236">
        <v>1</v>
      </c>
      <c r="B8" s="227" t="s">
        <v>76</v>
      </c>
      <c r="C8" s="197" t="s">
        <v>409</v>
      </c>
      <c r="D8" s="189">
        <v>2014</v>
      </c>
      <c r="E8" s="189">
        <v>2</v>
      </c>
      <c r="F8" s="227" t="s">
        <v>163</v>
      </c>
      <c r="G8" s="26" t="s">
        <v>4</v>
      </c>
      <c r="H8" s="27">
        <v>8.5</v>
      </c>
      <c r="I8" s="28">
        <v>8.5</v>
      </c>
      <c r="J8" s="28">
        <v>8.5</v>
      </c>
      <c r="K8" s="29">
        <v>8.5</v>
      </c>
      <c r="L8" s="30">
        <v>8.5</v>
      </c>
      <c r="M8" s="31">
        <v>0</v>
      </c>
      <c r="N8" s="32">
        <f>(I8+J8+L8+K8-MAX(I8:L8)-MIN(I8:L8))/2</f>
        <v>8.5</v>
      </c>
      <c r="O8" s="33">
        <f>N8*2-M8</f>
        <v>17</v>
      </c>
      <c r="P8" s="34">
        <v>25</v>
      </c>
      <c r="Q8" s="53">
        <f>P8/100</f>
        <v>0.25</v>
      </c>
      <c r="R8" s="27">
        <v>8</v>
      </c>
      <c r="S8" s="28">
        <v>8</v>
      </c>
      <c r="T8" s="28">
        <v>8</v>
      </c>
      <c r="U8" s="29">
        <v>8</v>
      </c>
      <c r="V8" s="35">
        <v>8</v>
      </c>
      <c r="W8" s="32">
        <f>(S8+U8+T8+V8-MAX(S8:V8)-MIN(S8:V8))/2</f>
        <v>8</v>
      </c>
      <c r="X8" s="33">
        <v>1.3</v>
      </c>
      <c r="Y8" s="36">
        <f>SUM(W8,O8,Q8)-X8</f>
        <v>23.95</v>
      </c>
      <c r="Z8" s="233" t="str">
        <f>IF(N11&gt;=26.4,"МС","б\р")</f>
        <v>б\р</v>
      </c>
    </row>
    <row r="9" spans="1:29" s="25" customFormat="1" ht="21" customHeight="1" thickBot="1">
      <c r="A9" s="237"/>
      <c r="B9" s="228"/>
      <c r="C9" s="198" t="s">
        <v>143</v>
      </c>
      <c r="D9" s="195">
        <v>2010</v>
      </c>
      <c r="E9" s="195" t="s">
        <v>59</v>
      </c>
      <c r="F9" s="228"/>
      <c r="G9" s="37" t="s">
        <v>17</v>
      </c>
      <c r="H9" s="27">
        <v>8.5</v>
      </c>
      <c r="I9" s="28">
        <v>8.5</v>
      </c>
      <c r="J9" s="28">
        <v>8.4</v>
      </c>
      <c r="K9" s="29">
        <v>8</v>
      </c>
      <c r="L9" s="30">
        <v>8.1999999999999993</v>
      </c>
      <c r="M9" s="31">
        <v>0</v>
      </c>
      <c r="N9" s="32">
        <f>(I9+J9+L9+K9-MAX(I9:L9)-MIN(I9:L9))/2</f>
        <v>8.2999999999999972</v>
      </c>
      <c r="O9" s="33">
        <f>N9*2-M9</f>
        <v>16.599999999999994</v>
      </c>
      <c r="P9" s="34">
        <v>20</v>
      </c>
      <c r="Q9" s="53">
        <f t="shared" ref="Q9:Q10" si="0">P9/100</f>
        <v>0.2</v>
      </c>
      <c r="R9" s="27">
        <v>7</v>
      </c>
      <c r="S9" s="28">
        <v>7</v>
      </c>
      <c r="T9" s="28">
        <v>7</v>
      </c>
      <c r="U9" s="29">
        <v>7</v>
      </c>
      <c r="V9" s="35">
        <v>7</v>
      </c>
      <c r="W9" s="32">
        <f>(S9+U9+T9+V9-MAX(S9:V9)-MIN(S9:V9))/2</f>
        <v>7</v>
      </c>
      <c r="X9" s="33">
        <v>0</v>
      </c>
      <c r="Y9" s="36">
        <f>SUM(W9,O9,Q9)-X9</f>
        <v>23.799999999999994</v>
      </c>
      <c r="Z9" s="234"/>
    </row>
    <row r="10" spans="1:29" s="25" customFormat="1" ht="22.5" thickBot="1">
      <c r="A10" s="237"/>
      <c r="B10" s="229"/>
      <c r="C10" s="198" t="s">
        <v>410</v>
      </c>
      <c r="D10" s="195">
        <v>2009</v>
      </c>
      <c r="E10" s="195" t="s">
        <v>145</v>
      </c>
      <c r="F10" s="228"/>
      <c r="G10" s="38" t="s">
        <v>45</v>
      </c>
      <c r="H10" s="39"/>
      <c r="I10" s="40"/>
      <c r="J10" s="40"/>
      <c r="K10" s="41"/>
      <c r="L10" s="42"/>
      <c r="M10" s="43">
        <v>0</v>
      </c>
      <c r="N10" s="32">
        <f>(I10+J10+L10+K10-MAX(I10:L10)-MIN(I10:L10))/2</f>
        <v>0</v>
      </c>
      <c r="O10" s="33">
        <f>N10*2-M10</f>
        <v>0</v>
      </c>
      <c r="P10" s="44"/>
      <c r="Q10" s="53">
        <f t="shared" si="0"/>
        <v>0</v>
      </c>
      <c r="R10" s="39"/>
      <c r="S10" s="40"/>
      <c r="T10" s="40"/>
      <c r="U10" s="41"/>
      <c r="V10" s="45"/>
      <c r="W10" s="32">
        <f>(S10+U10+T10+V10-MAX(S10:V10)-MIN(S10:V10))/2</f>
        <v>0</v>
      </c>
      <c r="X10" s="46">
        <v>0</v>
      </c>
      <c r="Y10" s="36">
        <f>SUM(W10,O10,Q10)-X10</f>
        <v>0</v>
      </c>
      <c r="Z10" s="235"/>
    </row>
    <row r="11" spans="1:29" s="25" customFormat="1" ht="19.5" customHeight="1" thickBot="1">
      <c r="A11" s="238"/>
      <c r="B11" s="230"/>
      <c r="C11" s="199" t="s">
        <v>144</v>
      </c>
      <c r="D11" s="192">
        <v>2010</v>
      </c>
      <c r="E11" s="192">
        <v>3</v>
      </c>
      <c r="F11" s="263"/>
      <c r="G11" s="319" t="s">
        <v>43</v>
      </c>
      <c r="H11" s="320"/>
      <c r="I11" s="320"/>
      <c r="J11" s="320"/>
      <c r="K11" s="320"/>
      <c r="L11" s="320"/>
      <c r="M11" s="321"/>
      <c r="N11" s="47">
        <f>SUM(N8:N10)-M8-M9-M10</f>
        <v>16.799999999999997</v>
      </c>
      <c r="O11" s="55"/>
      <c r="P11" s="244" t="s">
        <v>46</v>
      </c>
      <c r="Q11" s="245"/>
      <c r="R11" s="245"/>
      <c r="S11" s="245"/>
      <c r="T11" s="245"/>
      <c r="U11" s="245"/>
      <c r="V11" s="245"/>
      <c r="W11" s="245"/>
      <c r="X11" s="246"/>
      <c r="Y11" s="49">
        <f>SUM(Y8:Y10)</f>
        <v>47.749999999999993</v>
      </c>
      <c r="Z11" s="53">
        <f>N11</f>
        <v>16.799999999999997</v>
      </c>
    </row>
    <row r="12" spans="1:29" ht="27" customHeight="1" thickBot="1">
      <c r="A12" s="267" t="s">
        <v>136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9"/>
      <c r="AA12" s="2"/>
      <c r="AB12" s="2"/>
      <c r="AC12" s="2"/>
    </row>
    <row r="13" spans="1:29" ht="15.75" customHeight="1" thickBot="1">
      <c r="A13" s="251" t="s">
        <v>0</v>
      </c>
      <c r="B13" s="5" t="s">
        <v>2</v>
      </c>
      <c r="C13" s="251" t="s">
        <v>1</v>
      </c>
      <c r="D13" s="260" t="s">
        <v>28</v>
      </c>
      <c r="E13" s="255" t="s">
        <v>27</v>
      </c>
      <c r="F13" s="251" t="s">
        <v>16</v>
      </c>
      <c r="G13" s="322" t="s">
        <v>3</v>
      </c>
      <c r="H13" s="270" t="s">
        <v>54</v>
      </c>
      <c r="I13" s="271"/>
      <c r="J13" s="271"/>
      <c r="K13" s="271"/>
      <c r="L13" s="272"/>
      <c r="M13" s="258" t="s">
        <v>32</v>
      </c>
      <c r="N13" s="258" t="s">
        <v>33</v>
      </c>
      <c r="O13" s="181" t="s">
        <v>34</v>
      </c>
      <c r="P13" s="253" t="s">
        <v>25</v>
      </c>
      <c r="Q13" s="179" t="s">
        <v>31</v>
      </c>
      <c r="R13" s="184" t="s">
        <v>44</v>
      </c>
      <c r="S13" s="185" t="s">
        <v>44</v>
      </c>
      <c r="T13" s="185"/>
      <c r="U13" s="185"/>
      <c r="V13" s="186"/>
      <c r="W13" s="258" t="s">
        <v>30</v>
      </c>
      <c r="X13" s="181" t="s">
        <v>29</v>
      </c>
      <c r="Y13" s="181" t="s">
        <v>35</v>
      </c>
      <c r="Z13" s="258" t="s">
        <v>49</v>
      </c>
    </row>
    <row r="14" spans="1:29" ht="15.75" thickBot="1">
      <c r="A14" s="252"/>
      <c r="B14" s="6" t="s">
        <v>15</v>
      </c>
      <c r="C14" s="252"/>
      <c r="D14" s="297"/>
      <c r="E14" s="256"/>
      <c r="F14" s="252"/>
      <c r="G14" s="302"/>
      <c r="H14" s="10" t="s">
        <v>9</v>
      </c>
      <c r="I14" s="11" t="s">
        <v>18</v>
      </c>
      <c r="J14" s="11" t="s">
        <v>19</v>
      </c>
      <c r="K14" s="11" t="s">
        <v>20</v>
      </c>
      <c r="L14" s="11" t="s">
        <v>21</v>
      </c>
      <c r="M14" s="259"/>
      <c r="N14" s="259"/>
      <c r="O14" s="182" t="s">
        <v>23</v>
      </c>
      <c r="P14" s="254"/>
      <c r="Q14" s="180" t="s">
        <v>24</v>
      </c>
      <c r="R14" s="10" t="s">
        <v>9</v>
      </c>
      <c r="S14" s="11" t="s">
        <v>5</v>
      </c>
      <c r="T14" s="11" t="s">
        <v>6</v>
      </c>
      <c r="U14" s="11" t="s">
        <v>7</v>
      </c>
      <c r="V14" s="11" t="s">
        <v>8</v>
      </c>
      <c r="W14" s="259"/>
      <c r="X14" s="182" t="s">
        <v>9</v>
      </c>
      <c r="Y14" s="182" t="s">
        <v>12</v>
      </c>
      <c r="Z14" s="259" t="s">
        <v>14</v>
      </c>
    </row>
    <row r="15" spans="1:29" s="25" customFormat="1" ht="21.75" customHeight="1" thickBot="1">
      <c r="A15" s="236">
        <v>1</v>
      </c>
      <c r="B15" s="227" t="s">
        <v>325</v>
      </c>
      <c r="C15" s="197" t="s">
        <v>356</v>
      </c>
      <c r="D15" s="189">
        <v>2013</v>
      </c>
      <c r="E15" s="189">
        <v>3</v>
      </c>
      <c r="F15" s="227" t="s">
        <v>326</v>
      </c>
      <c r="G15" s="26" t="s">
        <v>4</v>
      </c>
      <c r="H15" s="27">
        <v>7.7</v>
      </c>
      <c r="I15" s="28">
        <v>7.7</v>
      </c>
      <c r="J15" s="28">
        <v>7.5</v>
      </c>
      <c r="K15" s="29">
        <v>7.7</v>
      </c>
      <c r="L15" s="30">
        <v>7.6</v>
      </c>
      <c r="M15" s="31">
        <v>0</v>
      </c>
      <c r="N15" s="32">
        <f>(I15+J15+L15+K15-MAX(I15:L15)-MIN(I15:L15))/2</f>
        <v>7.6499999999999986</v>
      </c>
      <c r="O15" s="33">
        <f>N15*2-M15</f>
        <v>15.299999999999997</v>
      </c>
      <c r="P15" s="34">
        <v>30</v>
      </c>
      <c r="Q15" s="53">
        <f t="shared" ref="Q15:Q17" si="1">P15/100</f>
        <v>0.3</v>
      </c>
      <c r="R15" s="27">
        <v>7.3</v>
      </c>
      <c r="S15" s="28">
        <v>7.4</v>
      </c>
      <c r="T15" s="28">
        <v>7.3</v>
      </c>
      <c r="U15" s="29">
        <v>7.4</v>
      </c>
      <c r="V15" s="35">
        <v>7.3</v>
      </c>
      <c r="W15" s="32">
        <f>(S15+U15+T15+V15-MAX(S15:V15)-MIN(S15:V15))/2</f>
        <v>7.35</v>
      </c>
      <c r="X15" s="33">
        <v>0.3</v>
      </c>
      <c r="Y15" s="36">
        <f>SUM(W15,O15,Q15)-X15</f>
        <v>22.65</v>
      </c>
      <c r="Z15" s="233" t="str">
        <f>IF(N18&gt;=26.4,"МС","б\р")</f>
        <v>б\р</v>
      </c>
    </row>
    <row r="16" spans="1:29" s="25" customFormat="1" ht="21" customHeight="1" thickBot="1">
      <c r="A16" s="237"/>
      <c r="B16" s="228"/>
      <c r="C16" s="198" t="s">
        <v>357</v>
      </c>
      <c r="D16" s="195">
        <v>2012</v>
      </c>
      <c r="E16" s="195" t="s">
        <v>168</v>
      </c>
      <c r="F16" s="231"/>
      <c r="G16" s="37" t="s">
        <v>17</v>
      </c>
      <c r="H16" s="27">
        <v>6.4</v>
      </c>
      <c r="I16" s="28">
        <v>6.4</v>
      </c>
      <c r="J16" s="28">
        <v>6.2</v>
      </c>
      <c r="K16" s="29">
        <v>6.1</v>
      </c>
      <c r="L16" s="30">
        <v>6.5</v>
      </c>
      <c r="M16" s="31">
        <v>0</v>
      </c>
      <c r="N16" s="32">
        <f>(I16+J16+L16+K16-MAX(I16:L16)-MIN(I16:L16))/2</f>
        <v>6.3000000000000016</v>
      </c>
      <c r="O16" s="33">
        <f>N16*2-M16</f>
        <v>12.600000000000003</v>
      </c>
      <c r="P16" s="34">
        <v>20</v>
      </c>
      <c r="Q16" s="53">
        <f t="shared" si="1"/>
        <v>0.2</v>
      </c>
      <c r="R16" s="27">
        <v>6.5</v>
      </c>
      <c r="S16" s="28">
        <v>6.4</v>
      </c>
      <c r="T16" s="28">
        <v>6.5</v>
      </c>
      <c r="U16" s="29">
        <v>6.4</v>
      </c>
      <c r="V16" s="35">
        <v>6.5</v>
      </c>
      <c r="W16" s="32">
        <f>(S16+U16+T16+V16-MAX(S16:V16)-MIN(S16:V16))/2</f>
        <v>6.45</v>
      </c>
      <c r="X16" s="33">
        <v>0</v>
      </c>
      <c r="Y16" s="36">
        <f>SUM(W16,O16,Q16)-X16</f>
        <v>19.250000000000004</v>
      </c>
      <c r="Z16" s="234"/>
    </row>
    <row r="17" spans="1:26" s="25" customFormat="1" ht="25.5" customHeight="1" thickBot="1">
      <c r="A17" s="237"/>
      <c r="B17" s="229"/>
      <c r="C17" s="198" t="s">
        <v>358</v>
      </c>
      <c r="D17" s="195">
        <v>2012</v>
      </c>
      <c r="E17" s="195">
        <v>3</v>
      </c>
      <c r="F17" s="231"/>
      <c r="G17" s="38" t="s">
        <v>45</v>
      </c>
      <c r="H17" s="39"/>
      <c r="I17" s="40"/>
      <c r="J17" s="40"/>
      <c r="K17" s="41"/>
      <c r="L17" s="42"/>
      <c r="M17" s="43">
        <v>0</v>
      </c>
      <c r="N17" s="32">
        <f>(I17+J17+L17+K17-MAX(I17:L17)-MIN(I17:L17))/2</f>
        <v>0</v>
      </c>
      <c r="O17" s="33">
        <f>N17*2-M17</f>
        <v>0</v>
      </c>
      <c r="P17" s="44"/>
      <c r="Q17" s="53">
        <f t="shared" si="1"/>
        <v>0</v>
      </c>
      <c r="R17" s="39"/>
      <c r="S17" s="40"/>
      <c r="T17" s="40"/>
      <c r="U17" s="41"/>
      <c r="V17" s="45"/>
      <c r="W17" s="32">
        <f>(S17+U17+T17+V17-MAX(S17:V17)-MIN(S17:V17))/2</f>
        <v>0</v>
      </c>
      <c r="X17" s="46">
        <v>0</v>
      </c>
      <c r="Y17" s="36">
        <f>SUM(W17,O17,Q17)-X17</f>
        <v>0</v>
      </c>
      <c r="Z17" s="235"/>
    </row>
    <row r="18" spans="1:26" s="25" customFormat="1" ht="22.5" customHeight="1" thickBot="1">
      <c r="A18" s="238"/>
      <c r="B18" s="230"/>
      <c r="C18" s="199" t="s">
        <v>359</v>
      </c>
      <c r="D18" s="192">
        <v>2010</v>
      </c>
      <c r="E18" s="192">
        <v>3</v>
      </c>
      <c r="F18" s="232"/>
      <c r="G18" s="319" t="s">
        <v>43</v>
      </c>
      <c r="H18" s="320"/>
      <c r="I18" s="320"/>
      <c r="J18" s="320"/>
      <c r="K18" s="320"/>
      <c r="L18" s="320"/>
      <c r="M18" s="321"/>
      <c r="N18" s="47">
        <f>SUM(N15:N17)-M15-M16-M17</f>
        <v>13.95</v>
      </c>
      <c r="O18" s="48"/>
      <c r="P18" s="247" t="s">
        <v>46</v>
      </c>
      <c r="Q18" s="248"/>
      <c r="R18" s="248"/>
      <c r="S18" s="248"/>
      <c r="T18" s="248"/>
      <c r="U18" s="248"/>
      <c r="V18" s="248"/>
      <c r="W18" s="248"/>
      <c r="X18" s="249"/>
      <c r="Y18" s="49">
        <f>SUM(Y15:Y17)</f>
        <v>41.900000000000006</v>
      </c>
      <c r="Z18" s="53">
        <f>N18</f>
        <v>13.95</v>
      </c>
    </row>
    <row r="19" spans="1:26" s="25" customFormat="1" ht="21" customHeight="1" thickBot="1">
      <c r="A19" s="236">
        <v>2</v>
      </c>
      <c r="B19" s="227" t="s">
        <v>325</v>
      </c>
      <c r="C19" s="197" t="s">
        <v>360</v>
      </c>
      <c r="D19" s="189">
        <v>2015</v>
      </c>
      <c r="E19" s="189" t="s">
        <v>208</v>
      </c>
      <c r="F19" s="227" t="s">
        <v>326</v>
      </c>
      <c r="G19" s="26" t="s">
        <v>4</v>
      </c>
      <c r="H19" s="27">
        <v>6.8</v>
      </c>
      <c r="I19" s="28">
        <v>6.8</v>
      </c>
      <c r="J19" s="28">
        <v>7</v>
      </c>
      <c r="K19" s="29">
        <v>6.7</v>
      </c>
      <c r="L19" s="30">
        <v>7</v>
      </c>
      <c r="M19" s="31">
        <v>0</v>
      </c>
      <c r="N19" s="32">
        <f>(I19+J19+L19+K19-MAX(I19:L19)-MIN(I19:L19))/2</f>
        <v>6.9</v>
      </c>
      <c r="O19" s="33">
        <f>N19*2-M19</f>
        <v>13.8</v>
      </c>
      <c r="P19" s="34">
        <v>20</v>
      </c>
      <c r="Q19" s="53">
        <f t="shared" ref="Q19:Q21" si="2">P19/100</f>
        <v>0.2</v>
      </c>
      <c r="R19" s="27">
        <v>7</v>
      </c>
      <c r="S19" s="28">
        <v>7</v>
      </c>
      <c r="T19" s="28">
        <v>7</v>
      </c>
      <c r="U19" s="29">
        <v>7</v>
      </c>
      <c r="V19" s="35">
        <v>7</v>
      </c>
      <c r="W19" s="32">
        <f>(S19+U19+T19+V19-MAX(S19:V19)-MIN(S19:V19))/2</f>
        <v>7</v>
      </c>
      <c r="X19" s="33">
        <v>0.9</v>
      </c>
      <c r="Y19" s="36">
        <f>SUM(W19,O19,Q19)-X19</f>
        <v>20.100000000000001</v>
      </c>
      <c r="Z19" s="233" t="str">
        <f>IF(N22&gt;=25.8,"КМС","б\р")</f>
        <v>б\р</v>
      </c>
    </row>
    <row r="20" spans="1:26" s="25" customFormat="1" ht="20.25" customHeight="1" thickBot="1">
      <c r="A20" s="237"/>
      <c r="B20" s="228"/>
      <c r="C20" s="198" t="s">
        <v>361</v>
      </c>
      <c r="D20" s="195">
        <v>2013</v>
      </c>
      <c r="E20" s="195" t="s">
        <v>168</v>
      </c>
      <c r="F20" s="231"/>
      <c r="G20" s="37" t="s">
        <v>17</v>
      </c>
      <c r="H20" s="27">
        <v>6</v>
      </c>
      <c r="I20" s="28">
        <v>6</v>
      </c>
      <c r="J20" s="28">
        <v>6</v>
      </c>
      <c r="K20" s="29">
        <v>6</v>
      </c>
      <c r="L20" s="30">
        <v>5.6</v>
      </c>
      <c r="M20" s="31">
        <v>0</v>
      </c>
      <c r="N20" s="32">
        <f>(I20+J20+L20+K20-MAX(I20:L20)-MIN(I20:L20))/2</f>
        <v>6.0000000000000009</v>
      </c>
      <c r="O20" s="33">
        <f>N20*2-M20</f>
        <v>12.000000000000002</v>
      </c>
      <c r="P20" s="34">
        <v>20</v>
      </c>
      <c r="Q20" s="53">
        <f t="shared" si="2"/>
        <v>0.2</v>
      </c>
      <c r="R20" s="27">
        <v>6.2</v>
      </c>
      <c r="S20" s="28">
        <v>6</v>
      </c>
      <c r="T20" s="28">
        <v>6.2</v>
      </c>
      <c r="U20" s="29">
        <v>6</v>
      </c>
      <c r="V20" s="35">
        <v>6.2</v>
      </c>
      <c r="W20" s="32">
        <f>(S20+U20+T20+V20-MAX(S20:V20)-MIN(S20:V20))/2</f>
        <v>6.1</v>
      </c>
      <c r="X20" s="33">
        <v>0</v>
      </c>
      <c r="Y20" s="36">
        <f>SUM(W20,O20,Q20)-X20</f>
        <v>18.3</v>
      </c>
      <c r="Z20" s="234"/>
    </row>
    <row r="21" spans="1:26" s="25" customFormat="1" ht="21" customHeight="1" thickBot="1">
      <c r="A21" s="237"/>
      <c r="B21" s="229"/>
      <c r="C21" s="198" t="s">
        <v>362</v>
      </c>
      <c r="D21" s="195">
        <v>2012</v>
      </c>
      <c r="E21" s="195" t="s">
        <v>168</v>
      </c>
      <c r="F21" s="231"/>
      <c r="G21" s="38" t="s">
        <v>45</v>
      </c>
      <c r="H21" s="39"/>
      <c r="I21" s="40"/>
      <c r="J21" s="40"/>
      <c r="K21" s="41"/>
      <c r="L21" s="42"/>
      <c r="M21" s="43">
        <v>0</v>
      </c>
      <c r="N21" s="32">
        <f>(I21+J21+L21+K21-MAX(I21:L21)-MIN(I21:L21))/2</f>
        <v>0</v>
      </c>
      <c r="O21" s="33">
        <f>N21*2-M21</f>
        <v>0</v>
      </c>
      <c r="P21" s="44"/>
      <c r="Q21" s="53">
        <f t="shared" si="2"/>
        <v>0</v>
      </c>
      <c r="R21" s="39"/>
      <c r="S21" s="40"/>
      <c r="T21" s="40"/>
      <c r="U21" s="41"/>
      <c r="V21" s="45"/>
      <c r="W21" s="32">
        <f>(S21+U21+T21+V21-MAX(S21:V21)-MIN(S21:V21))/2</f>
        <v>0</v>
      </c>
      <c r="X21" s="46">
        <v>0</v>
      </c>
      <c r="Y21" s="36">
        <f>SUM(W21,O21,Q21)-X21</f>
        <v>0</v>
      </c>
      <c r="Z21" s="235"/>
    </row>
    <row r="22" spans="1:26" s="25" customFormat="1" ht="24.75" customHeight="1" thickBot="1">
      <c r="A22" s="238"/>
      <c r="B22" s="230"/>
      <c r="C22" s="199" t="s">
        <v>363</v>
      </c>
      <c r="D22" s="192">
        <v>2011</v>
      </c>
      <c r="E22" s="192" t="s">
        <v>168</v>
      </c>
      <c r="F22" s="232"/>
      <c r="G22" s="319" t="s">
        <v>43</v>
      </c>
      <c r="H22" s="320"/>
      <c r="I22" s="320"/>
      <c r="J22" s="320"/>
      <c r="K22" s="320"/>
      <c r="L22" s="320"/>
      <c r="M22" s="321"/>
      <c r="N22" s="47">
        <f>SUM(N19:N21)-M19-M20-M21</f>
        <v>12.900000000000002</v>
      </c>
      <c r="O22" s="48"/>
      <c r="P22" s="247" t="s">
        <v>46</v>
      </c>
      <c r="Q22" s="248"/>
      <c r="R22" s="248"/>
      <c r="S22" s="248"/>
      <c r="T22" s="248"/>
      <c r="U22" s="248"/>
      <c r="V22" s="248"/>
      <c r="W22" s="248"/>
      <c r="X22" s="249"/>
      <c r="Y22" s="49">
        <f>SUM(Y19:Y21)</f>
        <v>38.400000000000006</v>
      </c>
      <c r="Z22" s="50">
        <f>N22</f>
        <v>12.900000000000002</v>
      </c>
    </row>
    <row r="23" spans="1:26" s="25" customFormat="1" ht="18.75">
      <c r="A23" s="59"/>
      <c r="B23" s="17"/>
      <c r="C23" s="13"/>
      <c r="D23" s="24"/>
      <c r="E23" s="24"/>
      <c r="F23" s="14"/>
      <c r="G23" s="18"/>
      <c r="H23" s="18"/>
      <c r="I23" s="18"/>
      <c r="J23" s="18"/>
      <c r="K23" s="18"/>
      <c r="L23" s="18"/>
      <c r="M23" s="18"/>
      <c r="N23" s="19"/>
      <c r="O23" s="20"/>
      <c r="P23" s="21"/>
      <c r="Q23" s="21"/>
      <c r="R23" s="21"/>
      <c r="S23" s="21"/>
      <c r="T23" s="21"/>
      <c r="U23" s="21"/>
      <c r="V23" s="21"/>
      <c r="W23" s="21"/>
      <c r="X23" s="21"/>
      <c r="Y23" s="22"/>
    </row>
    <row r="24" spans="1:26" s="25" customFormat="1" ht="15.75">
      <c r="A24" s="61"/>
      <c r="B24" s="62"/>
      <c r="C24" s="280" t="s">
        <v>48</v>
      </c>
      <c r="D24" s="280"/>
      <c r="E24" s="280"/>
      <c r="F24" s="280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  <c r="S24" s="63"/>
      <c r="T24" s="65" t="s">
        <v>70</v>
      </c>
      <c r="U24" s="65"/>
      <c r="V24" s="66"/>
      <c r="W24" s="67"/>
      <c r="X24" s="68"/>
    </row>
    <row r="25" spans="1:26" s="25" customFormat="1" ht="15.75">
      <c r="A25" s="61"/>
      <c r="B25" s="62"/>
      <c r="C25" s="81" t="s">
        <v>26</v>
      </c>
      <c r="D25" s="63"/>
      <c r="E25" s="63"/>
      <c r="F25" s="64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4"/>
      <c r="S25" s="63"/>
      <c r="T25" s="65" t="s">
        <v>71</v>
      </c>
      <c r="U25" s="65"/>
      <c r="V25" s="66"/>
      <c r="W25" s="70"/>
      <c r="X25" s="70"/>
    </row>
    <row r="26" spans="1:26" s="25" customFormat="1" ht="15.75">
      <c r="A26" s="61"/>
      <c r="B26" s="62"/>
      <c r="C26" s="81"/>
      <c r="D26" s="63"/>
      <c r="E26" s="63"/>
      <c r="F26" s="64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3"/>
      <c r="T26" s="65"/>
      <c r="U26" s="65"/>
      <c r="V26" s="66"/>
      <c r="W26" s="70"/>
      <c r="X26" s="70"/>
    </row>
    <row r="27" spans="1:26" ht="15.75">
      <c r="A27" s="61"/>
      <c r="B27" s="62"/>
      <c r="C27" s="279" t="s">
        <v>13</v>
      </c>
      <c r="D27" s="279"/>
      <c r="E27" s="279"/>
      <c r="F27" s="279"/>
      <c r="G27" s="279"/>
      <c r="H27" s="279"/>
      <c r="I27" s="63"/>
      <c r="J27" s="63"/>
      <c r="K27" s="63"/>
      <c r="L27" s="64"/>
      <c r="M27" s="63"/>
      <c r="N27" s="63"/>
      <c r="O27" s="63"/>
      <c r="P27" s="63"/>
      <c r="Q27" s="63"/>
      <c r="R27" s="63"/>
      <c r="S27" s="63"/>
      <c r="T27" s="65" t="s">
        <v>72</v>
      </c>
      <c r="U27" s="65"/>
      <c r="V27" s="66"/>
      <c r="W27" s="70"/>
      <c r="X27" s="70"/>
      <c r="Y27" s="25"/>
      <c r="Z27" s="25"/>
    </row>
    <row r="28" spans="1:26" ht="15.75">
      <c r="A28" s="61"/>
      <c r="B28" s="62"/>
      <c r="C28" s="69" t="s">
        <v>26</v>
      </c>
      <c r="D28" s="69"/>
      <c r="E28" s="69"/>
      <c r="F28" s="63"/>
      <c r="G28" s="63"/>
      <c r="H28" s="63"/>
      <c r="I28" s="71"/>
      <c r="J28" s="63"/>
      <c r="K28" s="63"/>
      <c r="L28" s="64"/>
      <c r="M28" s="63"/>
      <c r="N28" s="63"/>
      <c r="O28" s="63"/>
      <c r="P28" s="63"/>
      <c r="Q28" s="63"/>
      <c r="R28" s="63"/>
      <c r="S28" s="63"/>
      <c r="T28" s="65" t="s">
        <v>73</v>
      </c>
      <c r="U28" s="65"/>
      <c r="V28" s="66"/>
      <c r="W28" s="25"/>
      <c r="X28" s="25"/>
      <c r="Y28" s="25"/>
    </row>
  </sheetData>
  <mergeCells count="53">
    <mergeCell ref="A5:Z5"/>
    <mergeCell ref="X6:X7"/>
    <mergeCell ref="Y6:Y7"/>
    <mergeCell ref="Z6:Z7"/>
    <mergeCell ref="A8:A11"/>
    <mergeCell ref="Z8:Z10"/>
    <mergeCell ref="G11:M11"/>
    <mergeCell ref="B8:B11"/>
    <mergeCell ref="F8:F11"/>
    <mergeCell ref="P11:X11"/>
    <mergeCell ref="A1:Z1"/>
    <mergeCell ref="A6:A7"/>
    <mergeCell ref="C6:C7"/>
    <mergeCell ref="D6:D7"/>
    <mergeCell ref="E6:E7"/>
    <mergeCell ref="F6:F7"/>
    <mergeCell ref="G6:G7"/>
    <mergeCell ref="H6:L6"/>
    <mergeCell ref="M6:M7"/>
    <mergeCell ref="N6:N7"/>
    <mergeCell ref="O6:O7"/>
    <mergeCell ref="P6:P7"/>
    <mergeCell ref="Q6:Q7"/>
    <mergeCell ref="R6:V6"/>
    <mergeCell ref="W6:W7"/>
    <mergeCell ref="C3:E3"/>
    <mergeCell ref="A12:Z12"/>
    <mergeCell ref="A13:A14"/>
    <mergeCell ref="F19:F22"/>
    <mergeCell ref="C13:C14"/>
    <mergeCell ref="D13:D14"/>
    <mergeCell ref="E13:E14"/>
    <mergeCell ref="F13:F14"/>
    <mergeCell ref="A19:A22"/>
    <mergeCell ref="G22:M22"/>
    <mergeCell ref="P22:X22"/>
    <mergeCell ref="A15:A18"/>
    <mergeCell ref="B15:B18"/>
    <mergeCell ref="B19:B22"/>
    <mergeCell ref="N13:N14"/>
    <mergeCell ref="M13:M14"/>
    <mergeCell ref="P13:P14"/>
    <mergeCell ref="C24:F24"/>
    <mergeCell ref="C27:H27"/>
    <mergeCell ref="Z13:Z14"/>
    <mergeCell ref="Z15:Z17"/>
    <mergeCell ref="Z19:Z21"/>
    <mergeCell ref="F15:F18"/>
    <mergeCell ref="G18:M18"/>
    <mergeCell ref="P18:X18"/>
    <mergeCell ref="W13:W14"/>
    <mergeCell ref="G13:G14"/>
    <mergeCell ref="H13:L13"/>
  </mergeCells>
  <printOptions horizontalCentered="1"/>
  <pageMargins left="0.23622047244094491" right="0.23622047244094491" top="0.31496062992125984" bottom="0.31496062992125984" header="3.937007874015748E-2" footer="3.937007874015748E-2"/>
  <pageSetup paperSize="9" scale="62" orientation="landscape" r:id="rId1"/>
  <headerFooter alignWithMargins="0"/>
  <rowBreaks count="1" manualBreakCount="1">
    <brk id="28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Судьи</vt:lpstr>
      <vt:lpstr>ПЖ</vt:lpstr>
      <vt:lpstr>ПС</vt:lpstr>
      <vt:lpstr>ПМ</vt:lpstr>
      <vt:lpstr>Т</vt:lpstr>
      <vt:lpstr>Ч</vt:lpstr>
      <vt:lpstr>ПЖ!Область_печати</vt:lpstr>
      <vt:lpstr>ПМ!Область_печати</vt:lpstr>
      <vt:lpstr>ПС!Область_печати</vt:lpstr>
      <vt:lpstr>Судьи!Область_печати</vt:lpstr>
      <vt:lpstr>Т!Область_печати</vt:lpstr>
      <vt:lpstr>Ч!Область_печати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2022-12-19T04:47:23Z</dcterms:modified>
</cp:coreProperties>
</file>